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107/Documents/Documents/Centre for Regenerative Medicine &amp; Devices/EPSRC Investigator-led Award/Periodic Reports/WP2 Reports &amp; Data/"/>
    </mc:Choice>
  </mc:AlternateContent>
  <xr:revisionPtr revIDLastSave="0" documentId="13_ncr:1_{864EF374-1A91-314B-B812-76E9052244F1}" xr6:coauthVersionLast="47" xr6:coauthVersionMax="47" xr10:uidLastSave="{00000000-0000-0000-0000-000000000000}"/>
  <bookViews>
    <workbookView xWindow="0" yWindow="740" windowWidth="37040" windowHeight="20200" xr2:uid="{0C993886-C52E-4048-B848-E530C461F29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I13" i="1"/>
  <c r="L2" i="1"/>
  <c r="M27" i="1" s="1"/>
  <c r="L3" i="1"/>
  <c r="L4" i="1"/>
  <c r="L5" i="1"/>
  <c r="L6" i="1"/>
  <c r="L7" i="1"/>
  <c r="L8" i="1"/>
  <c r="L9" i="1"/>
  <c r="L10" i="1"/>
  <c r="I33" i="1"/>
  <c r="I12" i="1"/>
  <c r="I16" i="1" s="1"/>
  <c r="I7" i="1"/>
  <c r="I8" i="1"/>
  <c r="I6" i="1"/>
  <c r="I10" i="1"/>
  <c r="I11" i="1"/>
  <c r="I14" i="1"/>
  <c r="I15" i="1"/>
  <c r="I17" i="1" s="1"/>
  <c r="I18" i="1"/>
  <c r="I21" i="1" s="1"/>
  <c r="I19" i="1"/>
  <c r="I22" i="1"/>
  <c r="I25" i="1" s="1"/>
  <c r="I23" i="1"/>
  <c r="I26" i="1"/>
  <c r="I29" i="1" s="1"/>
  <c r="I27" i="1"/>
  <c r="I30" i="1"/>
  <c r="I31" i="1"/>
  <c r="I35" i="1"/>
  <c r="I37" i="1" s="1"/>
  <c r="I36" i="1"/>
  <c r="I38" i="1" s="1"/>
  <c r="I40" i="1"/>
  <c r="I42" i="1" s="1"/>
  <c r="I41" i="1"/>
  <c r="I5" i="1"/>
  <c r="I20" i="1" l="1"/>
  <c r="I24" i="1"/>
  <c r="I28" i="1" s="1"/>
  <c r="I32" i="1" s="1"/>
</calcChain>
</file>

<file path=xl/sharedStrings.xml><?xml version="1.0" encoding="utf-8"?>
<sst xmlns="http://schemas.openxmlformats.org/spreadsheetml/2006/main" count="61" uniqueCount="41">
  <si>
    <t>MVTR</t>
  </si>
  <si>
    <t>Melolin 1 layers</t>
  </si>
  <si>
    <t>Atrauman</t>
  </si>
  <si>
    <t>N-A</t>
  </si>
  <si>
    <t>Aquacel</t>
  </si>
  <si>
    <t>Kerramax 1 layer</t>
  </si>
  <si>
    <t>3 layer</t>
  </si>
  <si>
    <t>Kerracel</t>
  </si>
  <si>
    <t>Kaltostat</t>
  </si>
  <si>
    <t>Mean</t>
  </si>
  <si>
    <t>SD</t>
  </si>
  <si>
    <t>Melolin 3 layer</t>
  </si>
  <si>
    <t>Non-Diabetic</t>
  </si>
  <si>
    <t>Diabetic</t>
  </si>
  <si>
    <t>Melolin 3 layer Hyperglyacaemic</t>
  </si>
  <si>
    <t>Melolin 1 layer Hyperglycaemic</t>
  </si>
  <si>
    <t>Atrauman Hyperglycaemic</t>
  </si>
  <si>
    <t>N-A Hyperglycaemic</t>
  </si>
  <si>
    <t>Aquacel Hyperglycaemic</t>
  </si>
  <si>
    <t>Kerramax 3 layer Hyperglycaemic</t>
  </si>
  <si>
    <t>Kerramax 1 layer Hyperglycaemic</t>
  </si>
  <si>
    <t>Kerracel Hyperglycaemic</t>
  </si>
  <si>
    <t>Kaltostat Hyperglycaemic</t>
  </si>
  <si>
    <t>Atrauman G</t>
  </si>
  <si>
    <t>Atrauman N</t>
  </si>
  <si>
    <t>Melolin 3 layers N</t>
  </si>
  <si>
    <t>Melolin 3 layers G</t>
  </si>
  <si>
    <t>Melolin 1 layer N</t>
  </si>
  <si>
    <t>Melolin 1 layer G</t>
  </si>
  <si>
    <t>Kerramax 3 layers N</t>
  </si>
  <si>
    <t>Kerramax 3 layers G</t>
  </si>
  <si>
    <t>Kerramax 1 layer N</t>
  </si>
  <si>
    <t>Kerramax 1 layer G</t>
  </si>
  <si>
    <t>Aquacel N</t>
  </si>
  <si>
    <t>Aquacel G</t>
  </si>
  <si>
    <t>Kerracel N</t>
  </si>
  <si>
    <t>Kerracel G</t>
  </si>
  <si>
    <t>N-A N</t>
  </si>
  <si>
    <t>N-A G</t>
  </si>
  <si>
    <t>Kaltostat N</t>
  </si>
  <si>
    <t>Kaltostat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</si>
</sst>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47002802145391E-2"/>
          <c:y val="4.0294454594666095E-2"/>
          <c:w val="0.92532867831225141"/>
          <c:h val="0.78904791354777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Sheet1!$M$55</c:f>
              <c:strCache>
                <c:ptCount val="1"/>
                <c:pt idx="0">
                  <c:v>Non-Diabetic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Sheet1!$L$56:$L$64</c:f>
              <c:strCache>
                <c:ptCount val="9"/>
                <c:pt idx="0">
                  <c:v>Melolin 3 layer</c:v>
                </c:pt>
                <c:pt idx="1">
                  <c:v>Melolin 1 layers</c:v>
                </c:pt>
                <c:pt idx="2">
                  <c:v>Atrauman</c:v>
                </c:pt>
                <c:pt idx="3">
                  <c:v>N-A</c:v>
                </c:pt>
                <c:pt idx="4">
                  <c:v>Aquacel</c:v>
                </c:pt>
                <c:pt idx="5">
                  <c:v>Kerramax 1 layer</c:v>
                </c:pt>
                <c:pt idx="6">
                  <c:v>Kerramax 1 layer</c:v>
                </c:pt>
                <c:pt idx="7">
                  <c:v>Kerracel</c:v>
                </c:pt>
                <c:pt idx="8">
                  <c:v>Kaltostat</c:v>
                </c:pt>
              </c:strCache>
            </c:strRef>
          </c:cat>
          <c:val>
            <c:numRef>
              <c:f>Sheet1!$M$56:$M$64</c:f>
              <c:numCache>
                <c:formatCode>General</c:formatCode>
                <c:ptCount val="9"/>
                <c:pt idx="0">
                  <c:v>188.26805555555555</c:v>
                </c:pt>
                <c:pt idx="1">
                  <c:v>669.67499999999995</c:v>
                </c:pt>
                <c:pt idx="2">
                  <c:v>32.519444444444446</c:v>
                </c:pt>
                <c:pt idx="3">
                  <c:v>67.387499999999989</c:v>
                </c:pt>
                <c:pt idx="4">
                  <c:v>269.74583333333328</c:v>
                </c:pt>
                <c:pt idx="5">
                  <c:v>376.80833333333334</c:v>
                </c:pt>
                <c:pt idx="6">
                  <c:v>695.86527777777781</c:v>
                </c:pt>
                <c:pt idx="7">
                  <c:v>288.61250000000001</c:v>
                </c:pt>
                <c:pt idx="8">
                  <c:v>165.79583333333335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4-4CC4-A812-6CBD0DAEDB18}"/>
            </c:ext>
          </c:extLst>
        </c:ser>
        <c:ser>
          <c:idx val="1"/>
          <c:order val="1"/>
          <c:tx>
            <c:strRef>
              <c:f>Sheet1!$N$55</c:f>
              <c:strCache>
                <c:ptCount val="1"/>
                <c:pt idx="0">
                  <c:v>Diabetic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Sheet1!$L$56:$L$64</c:f>
              <c:strCache>
                <c:ptCount val="9"/>
                <c:pt idx="0">
                  <c:v>Melolin 3 layer</c:v>
                </c:pt>
                <c:pt idx="1">
                  <c:v>Melolin 1 layers</c:v>
                </c:pt>
                <c:pt idx="2">
                  <c:v>Atrauman</c:v>
                </c:pt>
                <c:pt idx="3">
                  <c:v>N-A</c:v>
                </c:pt>
                <c:pt idx="4">
                  <c:v>Aquacel</c:v>
                </c:pt>
                <c:pt idx="5">
                  <c:v>Kerramax 1 layer</c:v>
                </c:pt>
                <c:pt idx="6">
                  <c:v>Kerramax 1 layer</c:v>
                </c:pt>
                <c:pt idx="7">
                  <c:v>Kerracel</c:v>
                </c:pt>
                <c:pt idx="8">
                  <c:v>Kaltostat</c:v>
                </c:pt>
              </c:strCache>
            </c:strRef>
          </c:cat>
          <c:val>
            <c:numRef>
              <c:f>Sheet1!$N$56:$N$64</c:f>
              <c:numCache>
                <c:formatCode>General</c:formatCode>
                <c:ptCount val="9"/>
                <c:pt idx="0">
                  <c:v>144</c:v>
                </c:pt>
                <c:pt idx="1">
                  <c:v>109.54999999999998</c:v>
                </c:pt>
                <c:pt idx="2">
                  <c:v>50.442249914648997</c:v>
                </c:pt>
                <c:pt idx="3">
                  <c:v>46.5</c:v>
                </c:pt>
                <c:pt idx="4">
                  <c:v>110.55</c:v>
                </c:pt>
                <c:pt idx="5">
                  <c:v>298.45</c:v>
                </c:pt>
                <c:pt idx="6">
                  <c:v>277.70000000000005</c:v>
                </c:pt>
                <c:pt idx="7">
                  <c:v>130.95000000000002</c:v>
                </c:pt>
                <c:pt idx="8">
                  <c:v>130.30000000000001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4-4CC4-A812-6CBD0DAE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839328"/>
        <c:axId val="1307834048"/>
      </c:barChart>
      <c:dateAx>
        <c:axId val="13078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34048"/>
        <c:crosses val="autoZero"/>
        <c:auto val="0"/>
        <c:lblOffset val="100"/>
        <c:baseTimeUnit val="days"/>
      </c:dateAx>
      <c:valAx>
        <c:axId val="13078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9728134115861"/>
          <c:y val="2.5171624713958809E-2"/>
          <c:w val="0.8640509061035806"/>
          <c:h val="0.739627457796182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Sheet1!$W$24:$W$47</c:f>
                <c:numCache>
                  <c:formatCode>General</c:formatCode>
                  <c:ptCount val="24"/>
                  <c:pt idx="0">
                    <c:v>10.544461421365567</c:v>
                  </c:pt>
                  <c:pt idx="1">
                    <c:v>17.099999999999998</c:v>
                  </c:pt>
                  <c:pt idx="3">
                    <c:v>5.6665686266028752</c:v>
                  </c:pt>
                  <c:pt idx="4">
                    <c:v>94.344677090115141</c:v>
                  </c:pt>
                  <c:pt idx="5">
                    <c:v>2.0499999999999998</c:v>
                  </c:pt>
                  <c:pt idx="6">
                    <c:v>39.244426355853385</c:v>
                  </c:pt>
                  <c:pt idx="8">
                    <c:v>1.75</c:v>
                  </c:pt>
                  <c:pt idx="9">
                    <c:v>92.62932695243822</c:v>
                  </c:pt>
                  <c:pt idx="10">
                    <c:v>10.613112044062024</c:v>
                  </c:pt>
                  <c:pt idx="11">
                    <c:v>112.82180774900763</c:v>
                  </c:pt>
                  <c:pt idx="13">
                    <c:v>14.062359398752546</c:v>
                  </c:pt>
                  <c:pt idx="14">
                    <c:v>40.468758049839437</c:v>
                  </c:pt>
                  <c:pt idx="16">
                    <c:v>148.3044121618324</c:v>
                  </c:pt>
                  <c:pt idx="17">
                    <c:v>14.354267658086924</c:v>
                  </c:pt>
                  <c:pt idx="19">
                    <c:v>30.431640802046179</c:v>
                  </c:pt>
                  <c:pt idx="20">
                    <c:v>0.56568542494924612</c:v>
                  </c:pt>
                  <c:pt idx="22">
                    <c:v>94.344677090115141</c:v>
                  </c:pt>
                  <c:pt idx="23">
                    <c:v>18.526197667087576</c:v>
                  </c:pt>
                </c:numCache>
              </c:numRef>
            </c:plus>
            <c:minus>
              <c:numRef>
                <c:f>Sheet1!$W$24:$W$47</c:f>
                <c:numCache>
                  <c:formatCode>General</c:formatCode>
                  <c:ptCount val="24"/>
                  <c:pt idx="0">
                    <c:v>10.544461421365567</c:v>
                  </c:pt>
                  <c:pt idx="1">
                    <c:v>17.099999999999998</c:v>
                  </c:pt>
                  <c:pt idx="3">
                    <c:v>5.6665686266028752</c:v>
                  </c:pt>
                  <c:pt idx="4">
                    <c:v>94.344677090115141</c:v>
                  </c:pt>
                  <c:pt idx="5">
                    <c:v>2.0499999999999998</c:v>
                  </c:pt>
                  <c:pt idx="6">
                    <c:v>39.244426355853385</c:v>
                  </c:pt>
                  <c:pt idx="8">
                    <c:v>1.75</c:v>
                  </c:pt>
                  <c:pt idx="9">
                    <c:v>92.62932695243822</c:v>
                  </c:pt>
                  <c:pt idx="10">
                    <c:v>10.613112044062024</c:v>
                  </c:pt>
                  <c:pt idx="11">
                    <c:v>112.82180774900763</c:v>
                  </c:pt>
                  <c:pt idx="13">
                    <c:v>14.062359398752546</c:v>
                  </c:pt>
                  <c:pt idx="14">
                    <c:v>40.468758049839437</c:v>
                  </c:pt>
                  <c:pt idx="16">
                    <c:v>148.3044121618324</c:v>
                  </c:pt>
                  <c:pt idx="17">
                    <c:v>14.354267658086924</c:v>
                  </c:pt>
                  <c:pt idx="19">
                    <c:v>30.431640802046179</c:v>
                  </c:pt>
                  <c:pt idx="20">
                    <c:v>0.56568542494924612</c:v>
                  </c:pt>
                  <c:pt idx="22">
                    <c:v>94.344677090115141</c:v>
                  </c:pt>
                  <c:pt idx="23">
                    <c:v>18.526197667087576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Sheet1!$U$24:$U$47</c:f>
              <c:strCache>
                <c:ptCount val="24"/>
                <c:pt idx="0">
                  <c:v>Atrauman N</c:v>
                </c:pt>
                <c:pt idx="1">
                  <c:v>Atrauman G</c:v>
                </c:pt>
                <c:pt idx="3">
                  <c:v>Melolin 3 layers N</c:v>
                </c:pt>
                <c:pt idx="4">
                  <c:v>Melolin 3 layers G</c:v>
                </c:pt>
                <c:pt idx="5">
                  <c:v>Melolin 1 layer N</c:v>
                </c:pt>
                <c:pt idx="6">
                  <c:v>Melolin 1 layer G</c:v>
                </c:pt>
                <c:pt idx="8">
                  <c:v>Kerramax 3 layers N</c:v>
                </c:pt>
                <c:pt idx="9">
                  <c:v>Kerramax 3 layers G</c:v>
                </c:pt>
                <c:pt idx="10">
                  <c:v>Kerramax 1 layer N</c:v>
                </c:pt>
                <c:pt idx="11">
                  <c:v>Kerramax 1 layer G</c:v>
                </c:pt>
                <c:pt idx="13">
                  <c:v>Aquacel N</c:v>
                </c:pt>
                <c:pt idx="14">
                  <c:v>Aquacel G</c:v>
                </c:pt>
                <c:pt idx="16">
                  <c:v>Kerracel N</c:v>
                </c:pt>
                <c:pt idx="17">
                  <c:v>Kerracel G</c:v>
                </c:pt>
                <c:pt idx="19">
                  <c:v>N-A N</c:v>
                </c:pt>
                <c:pt idx="20">
                  <c:v>N-A G</c:v>
                </c:pt>
                <c:pt idx="22">
                  <c:v>Kaltostat N</c:v>
                </c:pt>
                <c:pt idx="23">
                  <c:v>Kaltostat G</c:v>
                </c:pt>
              </c:strCache>
            </c:strRef>
          </c:cat>
          <c:val>
            <c:numRef>
              <c:f>Sheet1!$V$24:$V$47</c:f>
              <c:numCache>
                <c:formatCode>General</c:formatCode>
                <c:ptCount val="24"/>
                <c:pt idx="0">
                  <c:v>32.519444444444446</c:v>
                </c:pt>
                <c:pt idx="1">
                  <c:v>50.442249914648997</c:v>
                </c:pt>
                <c:pt idx="3">
                  <c:v>188.26805555555555</c:v>
                </c:pt>
                <c:pt idx="4">
                  <c:v>144</c:v>
                </c:pt>
                <c:pt idx="5">
                  <c:v>669.67499999999995</c:v>
                </c:pt>
                <c:pt idx="6">
                  <c:v>109.54999999999998</c:v>
                </c:pt>
                <c:pt idx="8">
                  <c:v>376.80833333333334</c:v>
                </c:pt>
                <c:pt idx="9">
                  <c:v>298.45</c:v>
                </c:pt>
                <c:pt idx="10">
                  <c:v>695.86527777777781</c:v>
                </c:pt>
                <c:pt idx="11">
                  <c:v>277.70000000000005</c:v>
                </c:pt>
                <c:pt idx="13">
                  <c:v>269.74583333333328</c:v>
                </c:pt>
                <c:pt idx="14">
                  <c:v>110.55</c:v>
                </c:pt>
                <c:pt idx="16">
                  <c:v>288.61250000000001</c:v>
                </c:pt>
                <c:pt idx="17">
                  <c:v>130.95000000000002</c:v>
                </c:pt>
                <c:pt idx="19">
                  <c:v>67.387499999999989</c:v>
                </c:pt>
                <c:pt idx="20">
                  <c:v>46.5</c:v>
                </c:pt>
                <c:pt idx="22">
                  <c:v>165.79583333333335</c:v>
                </c:pt>
                <c:pt idx="23">
                  <c:v>130.30000000000001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C-D74F-A33A-35FBF04D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1036822800"/>
        <c:axId val="1036724160"/>
      </c:barChart>
      <c:catAx>
        <c:axId val="10368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724160"/>
        <c:crosses val="autoZero"/>
        <c:auto val="1"/>
        <c:lblAlgn val="ctr"/>
        <c:lblOffset val="100"/>
        <c:noMultiLvlLbl val="0"/>
      </c:catAx>
      <c:valAx>
        <c:axId val="1036724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>
                    <a:solidFill>
                      <a:schemeClr val="tx1"/>
                    </a:solidFill>
                  </a:rPr>
                  <a:t>MTVR</a:t>
                </a:r>
                <a:r>
                  <a:rPr lang="en-US" sz="2800" b="1" baseline="0">
                    <a:solidFill>
                      <a:schemeClr val="tx1"/>
                    </a:solidFill>
                  </a:rPr>
                  <a:t> (%)</a:t>
                </a:r>
                <a:endParaRPr lang="en-US" sz="2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0547533126427619E-3"/>
              <c:y val="0.35816192361751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2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300036</xdr:colOff>
      <xdr:row>58</xdr:row>
      <xdr:rowOff>80962</xdr:rowOff>
    </xdr:from>
    <xdr:to>
      <xdr:col>12</xdr:col>
      <xdr:colOff>292099</xdr:colOff>
      <xdr:row>79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EA798A-E682-EEC0-C57A-520118FB1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120650</xdr:colOff>
      <xdr:row>18</xdr:row>
      <xdr:rowOff>76200</xdr:rowOff>
    </xdr:from>
    <xdr:to>
      <xdr:col>36</xdr:col>
      <xdr:colOff>279400</xdr:colOff>
      <xdr:row>53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B03E61-9AB9-6C66-322A-A0BCFF1BA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brightonac-my.sharepoint.com/personal/s_saberianpour_brighton_ac_uk/Documents/Desktop/WOUND%20HEALING%20PROJECT/MVTR%20Results%20+%20chart.xlsx" TargetMode="External"/><Relationship Id="rId1" Type="http://schemas.openxmlformats.org/officeDocument/2006/relationships/externalLinkPath" Target="https://unibrightonac-my.sharepoint.com/personal/s_saberianpour_brighton_ac_uk/Documents/Desktop/WOUND%20HEALING%20PROJECT/MVTR%20Results%20+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VTR"/>
      <sheetName val="Sheet1"/>
    </sheetNames>
    <sheetDataSet>
      <sheetData sheetId="0">
        <row r="2">
          <cell r="I2" t="str">
            <v>Melolin 3 layer</v>
          </cell>
        </row>
        <row r="3">
          <cell r="I3" t="str">
            <v>Melolin 1 layers</v>
          </cell>
        </row>
        <row r="4">
          <cell r="I4" t="str">
            <v>Atrauman</v>
          </cell>
        </row>
        <row r="5">
          <cell r="I5" t="str">
            <v>NA</v>
          </cell>
        </row>
        <row r="6">
          <cell r="I6" t="str">
            <v>Aquacel</v>
          </cell>
        </row>
        <row r="7">
          <cell r="I7" t="str">
            <v>Kerramax 1 layer</v>
          </cell>
        </row>
        <row r="8">
          <cell r="I8" t="str">
            <v>Kerramax 3 layers</v>
          </cell>
        </row>
        <row r="9">
          <cell r="I9" t="str">
            <v>Kerracel</v>
          </cell>
        </row>
        <row r="10">
          <cell r="I10" t="str">
            <v>Kaltostat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F75B-4C9E-404F-97A4-2332E87BC4A6}">
  <dimension ref="C2:W64"/>
  <sheetViews>
    <sheetView tabSelected="1" topLeftCell="K13" zoomScaleNormal="100" workbookViewId="0">
      <selection activeCell="U56" sqref="U56"/>
    </sheetView>
  </sheetViews>
  <sheetFormatPr baseColWidth="10" defaultColWidth="8.83203125" defaultRowHeight="15" x14ac:dyDescent="0.2"/>
  <cols>
    <col min="17" max="17" width="7" customWidth="1"/>
    <col min="18" max="18" width="7.83203125" hidden="1" customWidth="1"/>
    <col min="19" max="19" width="8.83203125" hidden="1" customWidth="1"/>
    <col min="20" max="20" width="0.1640625" hidden="1" customWidth="1"/>
    <col min="21" max="21" width="40.83203125" customWidth="1"/>
    <col min="22" max="22" width="8.83203125" customWidth="1"/>
  </cols>
  <sheetData>
    <row r="2" spans="7:18" x14ac:dyDescent="0.2">
      <c r="L2" t="str">
        <f>[1]MVTR!I2</f>
        <v>Melolin 3 layer</v>
      </c>
    </row>
    <row r="3" spans="7:18" x14ac:dyDescent="0.2">
      <c r="L3" t="str">
        <f>[1]MVTR!I3</f>
        <v>Melolin 1 layers</v>
      </c>
    </row>
    <row r="4" spans="7:18" x14ac:dyDescent="0.2">
      <c r="I4" t="s">
        <v>0</v>
      </c>
      <c r="L4" t="str">
        <f>[1]MVTR!I4</f>
        <v>Atrauman</v>
      </c>
      <c r="R4">
        <v>46.900000000000006</v>
      </c>
    </row>
    <row r="5" spans="7:18" x14ac:dyDescent="0.2">
      <c r="G5">
        <v>459.4</v>
      </c>
      <c r="H5">
        <v>357.4</v>
      </c>
      <c r="I5">
        <f>(G5-H5)</f>
        <v>102</v>
      </c>
      <c r="L5" t="str">
        <f>[1]MVTR!I5</f>
        <v>NA</v>
      </c>
      <c r="R5">
        <v>46.099999999999994</v>
      </c>
    </row>
    <row r="6" spans="7:18" x14ac:dyDescent="0.2">
      <c r="G6">
        <v>474</v>
      </c>
      <c r="H6">
        <v>288</v>
      </c>
      <c r="I6">
        <f t="shared" ref="I6:I41" si="0">(G6-H6)</f>
        <v>186</v>
      </c>
      <c r="L6" t="str">
        <f>[1]MVTR!I6</f>
        <v>Aquacel</v>
      </c>
      <c r="R6">
        <f>STDEV(R4:R5)</f>
        <v>0.56568542494924612</v>
      </c>
    </row>
    <row r="7" spans="7:18" x14ac:dyDescent="0.2">
      <c r="I7">
        <f>STDEV(I5:I6)</f>
        <v>59.396969619669989</v>
      </c>
      <c r="L7" t="str">
        <f>[1]MVTR!I7</f>
        <v>Kerramax 1 layer</v>
      </c>
    </row>
    <row r="8" spans="7:18" x14ac:dyDescent="0.2">
      <c r="I8">
        <f>AVERAGE(I5:I6)</f>
        <v>144</v>
      </c>
      <c r="L8" t="str">
        <f>[1]MVTR!I8</f>
        <v>Kerramax 3 layers</v>
      </c>
    </row>
    <row r="9" spans="7:18" x14ac:dyDescent="0.2">
      <c r="L9" t="str">
        <f>[1]MVTR!I9</f>
        <v>Kerracel</v>
      </c>
    </row>
    <row r="10" spans="7:18" x14ac:dyDescent="0.2">
      <c r="G10">
        <v>344.4</v>
      </c>
      <c r="H10">
        <v>207.1</v>
      </c>
      <c r="I10">
        <f t="shared" si="0"/>
        <v>137.29999999999998</v>
      </c>
      <c r="L10" t="str">
        <f>[1]MVTR!I10</f>
        <v>Kaltostat</v>
      </c>
      <c r="O10">
        <v>5.6665686266028752</v>
      </c>
      <c r="P10">
        <v>94.344677090115141</v>
      </c>
    </row>
    <row r="11" spans="7:18" x14ac:dyDescent="0.2">
      <c r="G11">
        <v>311.2</v>
      </c>
      <c r="H11">
        <v>229.4</v>
      </c>
      <c r="I11">
        <f t="shared" si="0"/>
        <v>81.799999999999983</v>
      </c>
      <c r="O11">
        <v>2.0499999999999998</v>
      </c>
      <c r="P11">
        <v>39.244426355853385</v>
      </c>
    </row>
    <row r="12" spans="7:18" x14ac:dyDescent="0.2">
      <c r="I12">
        <f>STDEV(I10:I11)</f>
        <v>39.244426355853385</v>
      </c>
      <c r="O12">
        <v>10.544461421365567</v>
      </c>
      <c r="P12">
        <v>17.099999999999998</v>
      </c>
    </row>
    <row r="13" spans="7:18" x14ac:dyDescent="0.2">
      <c r="I13">
        <f>AVERAGE(I10:I11)</f>
        <v>109.54999999999998</v>
      </c>
      <c r="O13">
        <v>30.431640802046179</v>
      </c>
      <c r="P13">
        <v>0.56568542494924612</v>
      </c>
    </row>
    <row r="14" spans="7:18" x14ac:dyDescent="0.2">
      <c r="G14">
        <v>42.8</v>
      </c>
      <c r="H14">
        <v>25.5</v>
      </c>
      <c r="I14">
        <f t="shared" si="0"/>
        <v>17.299999999999997</v>
      </c>
      <c r="O14">
        <v>14.062359398752546</v>
      </c>
      <c r="P14">
        <v>40.468758049839437</v>
      </c>
    </row>
    <row r="15" spans="7:18" x14ac:dyDescent="0.2">
      <c r="G15">
        <v>41</v>
      </c>
      <c r="H15">
        <v>24.1</v>
      </c>
      <c r="I15">
        <f t="shared" si="0"/>
        <v>16.899999999999999</v>
      </c>
      <c r="O15">
        <v>1.75</v>
      </c>
      <c r="P15">
        <v>92.62932695243822</v>
      </c>
    </row>
    <row r="16" spans="7:18" x14ac:dyDescent="0.2">
      <c r="I16">
        <f>STDEV(I10:I15)</f>
        <v>50.442249914648997</v>
      </c>
      <c r="O16">
        <v>10.613112044062024</v>
      </c>
      <c r="P16">
        <v>112.82180774900763</v>
      </c>
    </row>
    <row r="17" spans="7:23" x14ac:dyDescent="0.2">
      <c r="I17">
        <f>AVERAGE(I14:I15)</f>
        <v>17.099999999999998</v>
      </c>
      <c r="O17">
        <v>148.3044121618324</v>
      </c>
      <c r="P17">
        <v>14.354267658086924</v>
      </c>
    </row>
    <row r="18" spans="7:23" x14ac:dyDescent="0.2">
      <c r="G18">
        <v>80.900000000000006</v>
      </c>
      <c r="H18">
        <v>34</v>
      </c>
      <c r="I18">
        <f t="shared" si="0"/>
        <v>46.900000000000006</v>
      </c>
      <c r="O18">
        <v>94.344677090115141</v>
      </c>
      <c r="P18">
        <v>18.526197667087576</v>
      </c>
    </row>
    <row r="19" spans="7:23" x14ac:dyDescent="0.2">
      <c r="G19">
        <v>77.599999999999994</v>
      </c>
      <c r="H19">
        <v>31.5</v>
      </c>
      <c r="I19">
        <f t="shared" si="0"/>
        <v>46.099999999999994</v>
      </c>
    </row>
    <row r="20" spans="7:23" x14ac:dyDescent="0.2">
      <c r="I20">
        <f>STDEV(I10:I19)</f>
        <v>41.061478470946589</v>
      </c>
    </row>
    <row r="21" spans="7:23" x14ac:dyDescent="0.2">
      <c r="I21">
        <f>AVERAGE(I18:I19)</f>
        <v>46.5</v>
      </c>
    </row>
    <row r="22" spans="7:23" x14ac:dyDescent="0.2">
      <c r="G22">
        <v>321</v>
      </c>
      <c r="H22">
        <v>224.5</v>
      </c>
      <c r="I22">
        <f t="shared" si="0"/>
        <v>96.5</v>
      </c>
    </row>
    <row r="23" spans="7:23" x14ac:dyDescent="0.2">
      <c r="G23">
        <v>310.2</v>
      </c>
      <c r="H23">
        <v>185.6</v>
      </c>
      <c r="I23">
        <f t="shared" si="0"/>
        <v>124.6</v>
      </c>
      <c r="V23" t="s">
        <v>9</v>
      </c>
      <c r="W23" t="s">
        <v>10</v>
      </c>
    </row>
    <row r="24" spans="7:23" x14ac:dyDescent="0.2">
      <c r="I24">
        <f>STDEV(I10:I23)</f>
        <v>40.468758049839437</v>
      </c>
      <c r="M24" t="s">
        <v>2</v>
      </c>
      <c r="U24" t="s">
        <v>24</v>
      </c>
      <c r="V24">
        <v>32.519444444444446</v>
      </c>
      <c r="W24">
        <v>10.544461421365567</v>
      </c>
    </row>
    <row r="25" spans="7:23" x14ac:dyDescent="0.2">
      <c r="I25">
        <f>AVERAGE(I22:I23)</f>
        <v>110.55</v>
      </c>
      <c r="M25" t="s">
        <v>16</v>
      </c>
      <c r="U25" t="s">
        <v>23</v>
      </c>
      <c r="V25">
        <v>50.442249914648997</v>
      </c>
      <c r="W25">
        <v>17.099999999999998</v>
      </c>
    </row>
    <row r="26" spans="7:23" x14ac:dyDescent="0.2">
      <c r="G26">
        <v>780.8</v>
      </c>
      <c r="H26">
        <v>591.9</v>
      </c>
      <c r="I26">
        <f t="shared" si="0"/>
        <v>188.89999999999998</v>
      </c>
    </row>
    <row r="27" spans="7:23" x14ac:dyDescent="0.2">
      <c r="G27">
        <v>877.6</v>
      </c>
      <c r="H27">
        <v>469.6</v>
      </c>
      <c r="I27">
        <f t="shared" si="0"/>
        <v>408</v>
      </c>
      <c r="M27" t="str">
        <f>$L$2</f>
        <v>Melolin 3 layer</v>
      </c>
      <c r="U27" t="s">
        <v>25</v>
      </c>
      <c r="V27">
        <v>188.26805555555555</v>
      </c>
      <c r="W27">
        <v>5.6665686266028752</v>
      </c>
    </row>
    <row r="28" spans="7:23" x14ac:dyDescent="0.2">
      <c r="I28">
        <f>STDEV(I10:I27)</f>
        <v>92.62932695243822</v>
      </c>
      <c r="M28" t="s">
        <v>14</v>
      </c>
      <c r="U28" t="s">
        <v>26</v>
      </c>
      <c r="V28">
        <v>144</v>
      </c>
      <c r="W28">
        <v>94.344677090115141</v>
      </c>
    </row>
    <row r="29" spans="7:23" x14ac:dyDescent="0.2">
      <c r="I29">
        <f>AVERAGE(I26:I27)</f>
        <v>298.45</v>
      </c>
      <c r="M29" t="s">
        <v>1</v>
      </c>
      <c r="U29" t="s">
        <v>27</v>
      </c>
      <c r="V29">
        <v>669.67499999999995</v>
      </c>
      <c r="W29">
        <v>2.0499999999999998</v>
      </c>
    </row>
    <row r="30" spans="7:23" x14ac:dyDescent="0.2">
      <c r="G30">
        <v>718.7</v>
      </c>
      <c r="H30">
        <v>548.5</v>
      </c>
      <c r="I30">
        <f t="shared" si="0"/>
        <v>170.20000000000005</v>
      </c>
      <c r="M30" t="s">
        <v>15</v>
      </c>
      <c r="U30" t="s">
        <v>28</v>
      </c>
      <c r="V30">
        <v>109.54999999999998</v>
      </c>
      <c r="W30">
        <v>39.244426355853385</v>
      </c>
    </row>
    <row r="31" spans="7:23" x14ac:dyDescent="0.2">
      <c r="G31">
        <v>868.2</v>
      </c>
      <c r="H31">
        <v>483</v>
      </c>
      <c r="I31">
        <f t="shared" si="0"/>
        <v>385.20000000000005</v>
      </c>
    </row>
    <row r="32" spans="7:23" x14ac:dyDescent="0.2">
      <c r="I32">
        <f>STDEV(I10:I31)</f>
        <v>112.82180774900763</v>
      </c>
      <c r="M32" t="s">
        <v>5</v>
      </c>
      <c r="N32" t="s">
        <v>6</v>
      </c>
      <c r="U32" t="s">
        <v>29</v>
      </c>
      <c r="V32">
        <v>376.80833333333334</v>
      </c>
      <c r="W32">
        <v>1.75</v>
      </c>
    </row>
    <row r="33" spans="7:23" x14ac:dyDescent="0.2">
      <c r="I33">
        <f>AVERAGE(I30:I31)</f>
        <v>277.70000000000005</v>
      </c>
      <c r="M33" t="s">
        <v>19</v>
      </c>
      <c r="U33" t="s">
        <v>30</v>
      </c>
      <c r="V33">
        <v>298.45</v>
      </c>
      <c r="W33">
        <v>92.62932695243822</v>
      </c>
    </row>
    <row r="34" spans="7:23" x14ac:dyDescent="0.2">
      <c r="M34" t="s">
        <v>5</v>
      </c>
      <c r="U34" t="s">
        <v>31</v>
      </c>
      <c r="V34">
        <v>695.86527777777781</v>
      </c>
      <c r="W34">
        <v>10.613112044062024</v>
      </c>
    </row>
    <row r="35" spans="7:23" x14ac:dyDescent="0.2">
      <c r="G35">
        <v>467.6</v>
      </c>
      <c r="H35">
        <v>346.8</v>
      </c>
      <c r="I35">
        <f t="shared" si="0"/>
        <v>120.80000000000001</v>
      </c>
      <c r="M35" t="s">
        <v>20</v>
      </c>
      <c r="U35" t="s">
        <v>32</v>
      </c>
      <c r="V35">
        <v>277.70000000000005</v>
      </c>
      <c r="W35">
        <v>112.82180774900763</v>
      </c>
    </row>
    <row r="36" spans="7:23" x14ac:dyDescent="0.2">
      <c r="G36">
        <v>507.8</v>
      </c>
      <c r="H36">
        <v>366.7</v>
      </c>
      <c r="I36">
        <f t="shared" si="0"/>
        <v>141.10000000000002</v>
      </c>
    </row>
    <row r="37" spans="7:23" x14ac:dyDescent="0.2">
      <c r="I37">
        <f>STDEV(I35:I36)</f>
        <v>14.354267658086924</v>
      </c>
      <c r="M37" t="s">
        <v>4</v>
      </c>
      <c r="U37" t="s">
        <v>33</v>
      </c>
      <c r="V37">
        <v>269.74583333333328</v>
      </c>
      <c r="W37">
        <v>14.062359398752546</v>
      </c>
    </row>
    <row r="38" spans="7:23" x14ac:dyDescent="0.2">
      <c r="I38">
        <f>AVERAGE(I35:I36)</f>
        <v>130.95000000000002</v>
      </c>
      <c r="M38" t="s">
        <v>18</v>
      </c>
      <c r="U38" t="s">
        <v>34</v>
      </c>
      <c r="V38">
        <v>110.55</v>
      </c>
      <c r="W38">
        <v>40.468758049839437</v>
      </c>
    </row>
    <row r="40" spans="7:23" x14ac:dyDescent="0.2">
      <c r="G40">
        <v>345.5</v>
      </c>
      <c r="H40">
        <v>202.1</v>
      </c>
      <c r="I40">
        <f t="shared" si="0"/>
        <v>143.4</v>
      </c>
      <c r="M40" t="s">
        <v>7</v>
      </c>
      <c r="U40" t="s">
        <v>35</v>
      </c>
      <c r="V40">
        <v>288.61250000000001</v>
      </c>
      <c r="W40">
        <v>148.3044121618324</v>
      </c>
    </row>
    <row r="41" spans="7:23" x14ac:dyDescent="0.2">
      <c r="G41">
        <v>345.6</v>
      </c>
      <c r="H41">
        <v>228.4</v>
      </c>
      <c r="I41">
        <f t="shared" si="0"/>
        <v>117.20000000000002</v>
      </c>
      <c r="M41" t="s">
        <v>21</v>
      </c>
      <c r="U41" t="s">
        <v>36</v>
      </c>
      <c r="V41">
        <v>130.95000000000002</v>
      </c>
      <c r="W41">
        <v>14.354267658086924</v>
      </c>
    </row>
    <row r="42" spans="7:23" x14ac:dyDescent="0.2">
      <c r="I42">
        <f>STDEV(I40:I41)</f>
        <v>18.526197667087576</v>
      </c>
    </row>
    <row r="43" spans="7:23" x14ac:dyDescent="0.2">
      <c r="I43">
        <v>130.30000000000001</v>
      </c>
      <c r="M43" t="s">
        <v>3</v>
      </c>
      <c r="U43" t="s">
        <v>37</v>
      </c>
      <c r="V43">
        <v>67.387499999999989</v>
      </c>
      <c r="W43">
        <v>30.431640802046179</v>
      </c>
    </row>
    <row r="44" spans="7:23" x14ac:dyDescent="0.2">
      <c r="M44" t="s">
        <v>17</v>
      </c>
      <c r="U44" t="s">
        <v>38</v>
      </c>
      <c r="V44">
        <v>46.5</v>
      </c>
      <c r="W44">
        <v>0.56568542494924612</v>
      </c>
    </row>
    <row r="46" spans="7:23" x14ac:dyDescent="0.2">
      <c r="M46" t="s">
        <v>8</v>
      </c>
      <c r="U46" t="s">
        <v>39</v>
      </c>
      <c r="V46">
        <v>165.79583333333335</v>
      </c>
      <c r="W46">
        <v>94.344677090115141</v>
      </c>
    </row>
    <row r="47" spans="7:23" x14ac:dyDescent="0.2">
      <c r="M47" t="s">
        <v>22</v>
      </c>
      <c r="U47" t="s">
        <v>40</v>
      </c>
      <c r="V47">
        <v>130.30000000000001</v>
      </c>
      <c r="W47">
        <v>18.526197667087576</v>
      </c>
    </row>
    <row r="50" spans="3:14" x14ac:dyDescent="0.2">
      <c r="D50" t="s">
        <v>11</v>
      </c>
      <c r="E50" t="s">
        <v>1</v>
      </c>
      <c r="F50" t="s">
        <v>2</v>
      </c>
      <c r="G50" t="s">
        <v>3</v>
      </c>
      <c r="H50" t="s">
        <v>4</v>
      </c>
      <c r="I50" t="s">
        <v>5</v>
      </c>
      <c r="J50" t="s">
        <v>5</v>
      </c>
      <c r="K50" t="s">
        <v>7</v>
      </c>
      <c r="L50" t="s">
        <v>8</v>
      </c>
    </row>
    <row r="51" spans="3:14" x14ac:dyDescent="0.2">
      <c r="C51" t="s">
        <v>12</v>
      </c>
      <c r="D51">
        <v>188.26805555555555</v>
      </c>
      <c r="E51">
        <v>669.67499999999995</v>
      </c>
      <c r="F51">
        <v>32.519444444444446</v>
      </c>
      <c r="G51">
        <v>67.387499999999989</v>
      </c>
      <c r="H51">
        <v>269.74583333333328</v>
      </c>
      <c r="I51">
        <v>376.80833333333334</v>
      </c>
      <c r="J51">
        <v>695.86527777777781</v>
      </c>
      <c r="K51">
        <v>288.61250000000001</v>
      </c>
      <c r="L51">
        <v>165.79583333333335</v>
      </c>
    </row>
    <row r="52" spans="3:14" x14ac:dyDescent="0.2">
      <c r="C52" t="s">
        <v>13</v>
      </c>
      <c r="D52">
        <v>144</v>
      </c>
      <c r="E52">
        <v>109.54999999999998</v>
      </c>
      <c r="F52">
        <v>50.442249914648997</v>
      </c>
      <c r="G52">
        <v>46.5</v>
      </c>
      <c r="H52">
        <v>110.55</v>
      </c>
      <c r="I52">
        <v>298.45</v>
      </c>
      <c r="J52">
        <v>277.70000000000005</v>
      </c>
      <c r="K52">
        <v>130.95000000000002</v>
      </c>
      <c r="L52">
        <v>130.30000000000001</v>
      </c>
    </row>
    <row r="55" spans="3:14" x14ac:dyDescent="0.2">
      <c r="M55" t="s">
        <v>12</v>
      </c>
      <c r="N55" t="s">
        <v>13</v>
      </c>
    </row>
    <row r="56" spans="3:14" x14ac:dyDescent="0.2">
      <c r="L56" t="s">
        <v>11</v>
      </c>
      <c r="M56">
        <v>188.26805555555555</v>
      </c>
      <c r="N56">
        <v>144</v>
      </c>
    </row>
    <row r="57" spans="3:14" x14ac:dyDescent="0.2">
      <c r="L57" t="s">
        <v>1</v>
      </c>
      <c r="M57">
        <v>669.67499999999995</v>
      </c>
      <c r="N57">
        <v>109.54999999999998</v>
      </c>
    </row>
    <row r="58" spans="3:14" x14ac:dyDescent="0.2">
      <c r="L58" t="s">
        <v>2</v>
      </c>
      <c r="M58">
        <v>32.519444444444446</v>
      </c>
      <c r="N58">
        <v>50.442249914648997</v>
      </c>
    </row>
    <row r="59" spans="3:14" x14ac:dyDescent="0.2">
      <c r="L59" t="s">
        <v>3</v>
      </c>
      <c r="M59">
        <v>67.387499999999989</v>
      </c>
      <c r="N59">
        <v>46.5</v>
      </c>
    </row>
    <row r="60" spans="3:14" x14ac:dyDescent="0.2">
      <c r="L60" t="s">
        <v>4</v>
      </c>
      <c r="M60">
        <v>269.74583333333328</v>
      </c>
      <c r="N60">
        <v>110.55</v>
      </c>
    </row>
    <row r="61" spans="3:14" x14ac:dyDescent="0.2">
      <c r="L61" t="s">
        <v>5</v>
      </c>
      <c r="M61">
        <v>376.80833333333334</v>
      </c>
      <c r="N61">
        <v>298.45</v>
      </c>
    </row>
    <row r="62" spans="3:14" x14ac:dyDescent="0.2">
      <c r="L62" t="s">
        <v>5</v>
      </c>
      <c r="M62">
        <v>695.86527777777781</v>
      </c>
      <c r="N62">
        <v>277.70000000000005</v>
      </c>
    </row>
    <row r="63" spans="3:14" x14ac:dyDescent="0.2">
      <c r="L63" t="s">
        <v>7</v>
      </c>
      <c r="M63">
        <v>288.61250000000001</v>
      </c>
      <c r="N63">
        <v>130.95000000000002</v>
      </c>
    </row>
    <row r="64" spans="3:14" x14ac:dyDescent="0.2">
      <c r="L64" t="s">
        <v>8</v>
      </c>
      <c r="M64">
        <v>165.79583333333335</v>
      </c>
      <c r="N64">
        <v>130.30000000000001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 Saberianpour</dc:creator>
  <cp:lastModifiedBy>Matteo Santin</cp:lastModifiedBy>
  <dcterms:created xsi:type="dcterms:W3CDTF">2023-07-14T08:55:03Z</dcterms:created>
  <dcterms:modified xsi:type="dcterms:W3CDTF">2024-02-21T15:08:36Z</dcterms:modified>
</cp:coreProperties>
</file>