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brightonac-my.sharepoint.com/personal/m_santin_brighton_ac_uk/Documents/Centre for Regenerative Medicine &amp; Devices/Papers in Preparation/Peregrino_et-al_IJMS_2024/Peregrino et al_Revised/"/>
    </mc:Choice>
  </mc:AlternateContent>
  <xr:revisionPtr revIDLastSave="46" documentId="13_ncr:1_{076F22B5-64A6-8C47-911D-99D7D3295EFA}" xr6:coauthVersionLast="47" xr6:coauthVersionMax="47" xr10:uidLastSave="{12084CFE-741F-DD47-B81F-43806DC2BBD0}"/>
  <bookViews>
    <workbookView xWindow="0" yWindow="740" windowWidth="26760" windowHeight="16740" activeTab="1" xr2:uid="{67C0CC98-157D-4D0F-8F44-B625A7B4A99C}"/>
  </bookViews>
  <sheets>
    <sheet name="Sheet2" sheetId="7" r:id="rId1"/>
    <sheet name="SKBR3" sheetId="1" r:id="rId2"/>
    <sheet name="MDA MB 231" sheetId="2" r:id="rId3"/>
    <sheet name="Sheet3" sheetId="5" r:id="rId4"/>
    <sheet name="231 Anov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1" l="1"/>
  <c r="I67" i="1"/>
  <c r="J67" i="1"/>
  <c r="H68" i="1"/>
  <c r="I68" i="1"/>
  <c r="J68" i="1"/>
  <c r="H69" i="1"/>
  <c r="I69" i="1"/>
  <c r="J69" i="1"/>
  <c r="P66" i="1"/>
  <c r="O66" i="1"/>
  <c r="N66" i="1"/>
  <c r="M66" i="1"/>
  <c r="L66" i="1"/>
  <c r="K66" i="1"/>
  <c r="J66" i="1"/>
  <c r="H66" i="1"/>
  <c r="G66" i="1"/>
  <c r="F66" i="1"/>
  <c r="E66" i="1"/>
  <c r="D66" i="1"/>
  <c r="C66" i="1"/>
  <c r="P65" i="1"/>
  <c r="O65" i="1"/>
  <c r="N65" i="1"/>
  <c r="M65" i="1"/>
  <c r="L65" i="1"/>
  <c r="K65" i="1"/>
  <c r="J65" i="1"/>
  <c r="H65" i="1"/>
  <c r="G65" i="1"/>
  <c r="F65" i="1"/>
  <c r="E65" i="1"/>
  <c r="D65" i="1"/>
  <c r="C65" i="1"/>
  <c r="N69" i="2"/>
  <c r="M67" i="2"/>
  <c r="N67" i="2"/>
  <c r="M68" i="2"/>
  <c r="N68" i="2"/>
  <c r="P66" i="2"/>
  <c r="O66" i="2"/>
  <c r="N66" i="2"/>
  <c r="M66" i="2"/>
  <c r="L66" i="2"/>
  <c r="K66" i="2"/>
  <c r="J66" i="2"/>
  <c r="I66" i="2"/>
  <c r="G66" i="2"/>
  <c r="F66" i="2"/>
  <c r="F67" i="2"/>
  <c r="F68" i="2"/>
  <c r="Q66" i="2"/>
  <c r="N61" i="2"/>
  <c r="N62" i="2"/>
  <c r="N63" i="2"/>
  <c r="N64" i="2"/>
  <c r="O61" i="2"/>
  <c r="P61" i="2"/>
  <c r="P64" i="2"/>
  <c r="M61" i="2"/>
  <c r="O68" i="2"/>
  <c r="P67" i="2"/>
  <c r="M62" i="2"/>
  <c r="O62" i="2"/>
  <c r="P62" i="2"/>
  <c r="M63" i="2"/>
  <c r="O63" i="2"/>
  <c r="P63" i="2"/>
  <c r="M64" i="2"/>
  <c r="O64" i="2"/>
  <c r="P65" i="2"/>
  <c r="O65" i="2"/>
  <c r="N65" i="2"/>
  <c r="O67" i="2"/>
  <c r="M65" i="2"/>
  <c r="L65" i="2"/>
  <c r="L67" i="2"/>
  <c r="L68" i="2"/>
  <c r="K65" i="2"/>
  <c r="K67" i="2" s="1"/>
  <c r="J65" i="2"/>
  <c r="J67" i="2" s="1"/>
  <c r="J68" i="2"/>
  <c r="I65" i="2"/>
  <c r="I67" i="2"/>
  <c r="I68" i="2"/>
  <c r="G65" i="2"/>
  <c r="G67" i="2"/>
  <c r="G68" i="2"/>
  <c r="F65" i="2"/>
  <c r="E66" i="2"/>
  <c r="E67" i="2"/>
  <c r="E68" i="2"/>
  <c r="E65" i="2"/>
  <c r="D66" i="2"/>
  <c r="D67" i="2"/>
  <c r="D68" i="2"/>
  <c r="D65" i="2"/>
  <c r="C66" i="2"/>
  <c r="C67" i="2"/>
  <c r="C68" i="2"/>
  <c r="C65" i="2"/>
  <c r="C64" i="2"/>
  <c r="D64" i="2"/>
  <c r="E64" i="2"/>
  <c r="F64" i="2"/>
  <c r="G64" i="2"/>
  <c r="I64" i="2"/>
  <c r="J64" i="2"/>
  <c r="K64" i="2"/>
  <c r="L64" i="2"/>
  <c r="B69" i="2"/>
  <c r="J63" i="2"/>
  <c r="J62" i="2"/>
  <c r="J61" i="2"/>
  <c r="B70" i="1" a="1"/>
  <c r="B70" i="1" s="1"/>
  <c r="D39" i="1"/>
  <c r="D38" i="1"/>
  <c r="P68" i="2" l="1"/>
  <c r="K68" i="2"/>
  <c r="I63" i="2"/>
  <c r="B7" i="1" l="1"/>
  <c r="D61" i="1" s="1"/>
  <c r="D11" i="1"/>
  <c r="H63" i="1" s="1"/>
  <c r="B67" i="5"/>
  <c r="N66" i="5"/>
  <c r="L66" i="5"/>
  <c r="I66" i="5"/>
  <c r="I65" i="5"/>
  <c r="B65" i="5"/>
  <c r="O64" i="5"/>
  <c r="N64" i="5"/>
  <c r="M64" i="5"/>
  <c r="L64" i="5"/>
  <c r="K64" i="5"/>
  <c r="J64" i="5"/>
  <c r="H64" i="5"/>
  <c r="G64" i="5"/>
  <c r="H67" i="5" s="1"/>
  <c r="F64" i="5"/>
  <c r="E64" i="5"/>
  <c r="D64" i="5"/>
  <c r="C64" i="5"/>
  <c r="B64" i="5"/>
  <c r="O63" i="5"/>
  <c r="N63" i="5"/>
  <c r="M63" i="5"/>
  <c r="N67" i="5" s="1"/>
  <c r="L63" i="5"/>
  <c r="K63" i="5"/>
  <c r="J63" i="5"/>
  <c r="H63" i="5"/>
  <c r="G63" i="5"/>
  <c r="F63" i="5"/>
  <c r="E63" i="5"/>
  <c r="D63" i="5"/>
  <c r="D66" i="5" s="1"/>
  <c r="C63" i="5"/>
  <c r="B63" i="5"/>
  <c r="O62" i="5"/>
  <c r="N62" i="5"/>
  <c r="O67" i="5" s="1"/>
  <c r="M62" i="5"/>
  <c r="L62" i="5"/>
  <c r="M67" i="5" s="1"/>
  <c r="K62" i="5"/>
  <c r="L67" i="5" s="1"/>
  <c r="J62" i="5"/>
  <c r="J65" i="5" s="1"/>
  <c r="H62" i="5"/>
  <c r="I67" i="5" s="1"/>
  <c r="G62" i="5"/>
  <c r="F62" i="5"/>
  <c r="G67" i="5" s="1"/>
  <c r="E62" i="5"/>
  <c r="D62" i="5"/>
  <c r="E67" i="5" s="1"/>
  <c r="C62" i="5"/>
  <c r="D67" i="5" s="1"/>
  <c r="B62" i="5"/>
  <c r="B66" i="5" s="1"/>
  <c r="O61" i="5"/>
  <c r="O65" i="5" s="1"/>
  <c r="N61" i="5"/>
  <c r="M61" i="5"/>
  <c r="M66" i="5" s="1"/>
  <c r="L61" i="5"/>
  <c r="K61" i="5"/>
  <c r="K65" i="5" s="1"/>
  <c r="J61" i="5"/>
  <c r="J66" i="5" s="1"/>
  <c r="H61" i="5"/>
  <c r="H66" i="5" s="1"/>
  <c r="G61" i="5"/>
  <c r="G65" i="5" s="1"/>
  <c r="F61" i="5"/>
  <c r="F67" i="5" s="1"/>
  <c r="E61" i="5"/>
  <c r="E66" i="5" s="1"/>
  <c r="D61" i="5"/>
  <c r="C61" i="5"/>
  <c r="C65" i="5" s="1"/>
  <c r="B61" i="5"/>
  <c r="E18" i="5"/>
  <c r="D18" i="5"/>
  <c r="F18" i="5" s="1"/>
  <c r="C18" i="5"/>
  <c r="B18" i="5"/>
  <c r="E17" i="5"/>
  <c r="D17" i="5"/>
  <c r="C17" i="5"/>
  <c r="B17" i="5"/>
  <c r="F17" i="5" s="1"/>
  <c r="E16" i="5"/>
  <c r="D16" i="5"/>
  <c r="C16" i="5"/>
  <c r="B16" i="5"/>
  <c r="G16" i="5" s="1"/>
  <c r="F15" i="5"/>
  <c r="E15" i="5"/>
  <c r="D15" i="5"/>
  <c r="C15" i="5"/>
  <c r="B15" i="5"/>
  <c r="G15" i="5" s="1"/>
  <c r="E14" i="5"/>
  <c r="D14" i="5"/>
  <c r="F14" i="5" s="1"/>
  <c r="C14" i="5"/>
  <c r="G14" i="5" s="1"/>
  <c r="B14" i="5"/>
  <c r="E13" i="5"/>
  <c r="D13" i="5"/>
  <c r="C13" i="5"/>
  <c r="B13" i="5"/>
  <c r="F13" i="5" s="1"/>
  <c r="E12" i="5"/>
  <c r="D12" i="5"/>
  <c r="C12" i="5"/>
  <c r="B12" i="5"/>
  <c r="G12" i="5" s="1"/>
  <c r="F11" i="5"/>
  <c r="E11" i="5"/>
  <c r="D11" i="5"/>
  <c r="C11" i="5"/>
  <c r="B11" i="5"/>
  <c r="G11" i="5" s="1"/>
  <c r="E10" i="5"/>
  <c r="D10" i="5"/>
  <c r="F10" i="5" s="1"/>
  <c r="C10" i="5"/>
  <c r="B10" i="5"/>
  <c r="G10" i="5" s="1"/>
  <c r="E9" i="5"/>
  <c r="D9" i="5"/>
  <c r="C9" i="5"/>
  <c r="B9" i="5"/>
  <c r="F9" i="5" s="1"/>
  <c r="E8" i="5"/>
  <c r="D8" i="5"/>
  <c r="C8" i="5"/>
  <c r="B8" i="5"/>
  <c r="G8" i="5" s="1"/>
  <c r="F7" i="5"/>
  <c r="E7" i="5"/>
  <c r="D7" i="5"/>
  <c r="C7" i="5"/>
  <c r="B7" i="5"/>
  <c r="G7" i="5" s="1"/>
  <c r="E6" i="5"/>
  <c r="D6" i="5"/>
  <c r="F6" i="5" s="1"/>
  <c r="C6" i="5"/>
  <c r="B6" i="5"/>
  <c r="G6" i="5" s="1"/>
  <c r="E5" i="5"/>
  <c r="D5" i="5"/>
  <c r="C5" i="5"/>
  <c r="B5" i="5"/>
  <c r="F5" i="5" s="1"/>
  <c r="B61" i="2"/>
  <c r="B62" i="2"/>
  <c r="B63" i="2"/>
  <c r="B64" i="2"/>
  <c r="K61" i="2"/>
  <c r="K62" i="2"/>
  <c r="K63" i="2"/>
  <c r="L63" i="2"/>
  <c r="G63" i="2"/>
  <c r="F63" i="2"/>
  <c r="E63" i="2"/>
  <c r="D63" i="2"/>
  <c r="C63" i="2"/>
  <c r="L62" i="2"/>
  <c r="I62" i="2"/>
  <c r="G62" i="2"/>
  <c r="F62" i="2"/>
  <c r="E62" i="2"/>
  <c r="D62" i="2"/>
  <c r="C62" i="2"/>
  <c r="L61" i="2"/>
  <c r="I61" i="2"/>
  <c r="G61" i="2"/>
  <c r="F61" i="2"/>
  <c r="E61" i="2"/>
  <c r="D61" i="2"/>
  <c r="C61" i="2"/>
  <c r="B69" i="1"/>
  <c r="P61" i="1"/>
  <c r="P62" i="1"/>
  <c r="P63" i="1"/>
  <c r="P64" i="1"/>
  <c r="O61" i="1"/>
  <c r="O62" i="1"/>
  <c r="O63" i="1"/>
  <c r="O64" i="1"/>
  <c r="N61" i="1"/>
  <c r="N62" i="1"/>
  <c r="N63" i="1"/>
  <c r="N64" i="1"/>
  <c r="M61" i="1"/>
  <c r="M62" i="1"/>
  <c r="M63" i="1"/>
  <c r="M64" i="1"/>
  <c r="L61" i="1"/>
  <c r="L62" i="1"/>
  <c r="L63" i="1"/>
  <c r="L64" i="1"/>
  <c r="K61" i="1"/>
  <c r="K62" i="1"/>
  <c r="K63" i="1"/>
  <c r="K64" i="1"/>
  <c r="H61" i="1"/>
  <c r="H62" i="1"/>
  <c r="H64" i="1"/>
  <c r="G61" i="1"/>
  <c r="G62" i="1"/>
  <c r="G63" i="1"/>
  <c r="G64" i="1"/>
  <c r="F61" i="1"/>
  <c r="F62" i="1"/>
  <c r="F63" i="1"/>
  <c r="F64" i="1"/>
  <c r="E61" i="1"/>
  <c r="E62" i="1"/>
  <c r="E63" i="1"/>
  <c r="E64" i="1"/>
  <c r="D62" i="1"/>
  <c r="D63" i="1"/>
  <c r="D64" i="1"/>
  <c r="C61" i="1"/>
  <c r="C62" i="1"/>
  <c r="C63" i="1"/>
  <c r="C64" i="1"/>
  <c r="B62" i="1"/>
  <c r="B63" i="1"/>
  <c r="B64" i="1"/>
  <c r="B5" i="2"/>
  <c r="C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E5" i="2"/>
  <c r="D5" i="2"/>
  <c r="C18" i="1"/>
  <c r="C17" i="1"/>
  <c r="C16" i="1"/>
  <c r="C15" i="1"/>
  <c r="C14" i="1"/>
  <c r="B18" i="1"/>
  <c r="B17" i="1"/>
  <c r="B16" i="1"/>
  <c r="B15" i="1"/>
  <c r="B1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18" i="1"/>
  <c r="D17" i="1"/>
  <c r="D16" i="1"/>
  <c r="D15" i="1"/>
  <c r="D14" i="1"/>
  <c r="D13" i="1"/>
  <c r="D12" i="1"/>
  <c r="D10" i="1"/>
  <c r="D9" i="1"/>
  <c r="D8" i="1"/>
  <c r="D7" i="1"/>
  <c r="C13" i="1"/>
  <c r="C12" i="1"/>
  <c r="C11" i="1"/>
  <c r="C10" i="1"/>
  <c r="C9" i="1"/>
  <c r="C8" i="1"/>
  <c r="C7" i="1"/>
  <c r="B13" i="1"/>
  <c r="B12" i="1"/>
  <c r="B11" i="1"/>
  <c r="B10" i="1"/>
  <c r="B9" i="1"/>
  <c r="B8" i="1"/>
  <c r="D6" i="1"/>
  <c r="C6" i="1"/>
  <c r="B6" i="1"/>
  <c r="D5" i="1"/>
  <c r="C5" i="1"/>
  <c r="B61" i="1" s="1"/>
  <c r="B67" i="2" l="1"/>
  <c r="F12" i="2"/>
  <c r="G5" i="2"/>
  <c r="F5" i="2"/>
  <c r="L69" i="2"/>
  <c r="D69" i="2"/>
  <c r="J69" i="2"/>
  <c r="I69" i="2"/>
  <c r="P69" i="2"/>
  <c r="G69" i="2"/>
  <c r="O69" i="2"/>
  <c r="F69" i="2"/>
  <c r="M69" i="2"/>
  <c r="E69" i="2"/>
  <c r="K69" i="2"/>
  <c r="C69" i="2"/>
  <c r="G10" i="2"/>
  <c r="G14" i="2"/>
  <c r="G18" i="2"/>
  <c r="B68" i="2"/>
  <c r="E68" i="1"/>
  <c r="N69" i="1"/>
  <c r="E69" i="1"/>
  <c r="M69" i="1"/>
  <c r="D69" i="1"/>
  <c r="L69" i="1"/>
  <c r="C69" i="1"/>
  <c r="K69" i="1"/>
  <c r="P69" i="1"/>
  <c r="G69" i="1"/>
  <c r="F69" i="1"/>
  <c r="O69" i="1"/>
  <c r="F11" i="1"/>
  <c r="L68" i="1"/>
  <c r="F68" i="1"/>
  <c r="F7" i="1"/>
  <c r="B68" i="1"/>
  <c r="D67" i="1"/>
  <c r="P68" i="1"/>
  <c r="K67" i="1"/>
  <c r="M67" i="1"/>
  <c r="O67" i="1"/>
  <c r="C67" i="1"/>
  <c r="E67" i="1"/>
  <c r="G67" i="1"/>
  <c r="C68" i="1"/>
  <c r="G68" i="1"/>
  <c r="O68" i="1"/>
  <c r="N67" i="1"/>
  <c r="P67" i="1"/>
  <c r="N68" i="1"/>
  <c r="D68" i="1"/>
  <c r="F67" i="1"/>
  <c r="M68" i="1"/>
  <c r="L67" i="1"/>
  <c r="K68" i="1"/>
  <c r="D65" i="5"/>
  <c r="G18" i="5"/>
  <c r="E65" i="5"/>
  <c r="M65" i="5"/>
  <c r="G66" i="5"/>
  <c r="O66" i="5"/>
  <c r="J67" i="5"/>
  <c r="G5" i="5"/>
  <c r="G9" i="5"/>
  <c r="G13" i="5"/>
  <c r="G17" i="5"/>
  <c r="C67" i="5"/>
  <c r="K67" i="5"/>
  <c r="L65" i="5"/>
  <c r="F8" i="5"/>
  <c r="F12" i="5"/>
  <c r="F16" i="5"/>
  <c r="H65" i="5"/>
  <c r="F66" i="5"/>
  <c r="F65" i="5"/>
  <c r="N65" i="5"/>
  <c r="C66" i="5"/>
  <c r="K66" i="5"/>
  <c r="B67" i="1"/>
  <c r="G13" i="2"/>
  <c r="G11" i="2"/>
  <c r="G9" i="2"/>
  <c r="G7" i="2"/>
  <c r="F13" i="2"/>
  <c r="G17" i="2"/>
  <c r="G8" i="2"/>
  <c r="F9" i="2"/>
  <c r="G15" i="2"/>
  <c r="F17" i="2"/>
  <c r="G16" i="2"/>
  <c r="G6" i="2"/>
  <c r="F8" i="2"/>
  <c r="F16" i="2"/>
  <c r="G12" i="2"/>
  <c r="F7" i="2"/>
  <c r="F11" i="2"/>
  <c r="F15" i="2"/>
  <c r="F6" i="2"/>
  <c r="F10" i="2"/>
  <c r="F14" i="2"/>
  <c r="F18" i="2"/>
  <c r="F8" i="1"/>
  <c r="F6" i="1"/>
  <c r="G7" i="1"/>
  <c r="G8" i="1"/>
  <c r="F18" i="1"/>
  <c r="F9" i="1"/>
  <c r="F16" i="1"/>
  <c r="G18" i="1"/>
  <c r="F17" i="1"/>
  <c r="G15" i="1"/>
  <c r="F15" i="1"/>
  <c r="G9" i="1"/>
  <c r="G17" i="1"/>
  <c r="G16" i="1"/>
  <c r="G6" i="1"/>
  <c r="F14" i="1"/>
  <c r="G14" i="1"/>
  <c r="G13" i="1"/>
  <c r="F13" i="1"/>
  <c r="F12" i="1"/>
  <c r="G12" i="1"/>
  <c r="G11" i="1"/>
  <c r="F10" i="1"/>
  <c r="F5" i="1"/>
  <c r="G10" i="1"/>
  <c r="G5" i="1"/>
  <c r="R10" i="1" l="1"/>
  <c r="R14" i="1"/>
  <c r="R18" i="1"/>
  <c r="R7" i="1"/>
  <c r="R11" i="1"/>
  <c r="R15" i="1"/>
  <c r="R12" i="1"/>
  <c r="R9" i="1"/>
  <c r="R17" i="1"/>
  <c r="R6" i="1"/>
  <c r="R8" i="1"/>
  <c r="R16" i="1"/>
  <c r="R13" i="1"/>
  <c r="Q6" i="1"/>
  <c r="Q13" i="1"/>
  <c r="Q10" i="1"/>
  <c r="Q18" i="1"/>
  <c r="Q7" i="1"/>
  <c r="Q11" i="1"/>
  <c r="Q15" i="1"/>
  <c r="Q8" i="1"/>
  <c r="Q12" i="1"/>
  <c r="Q16" i="1"/>
  <c r="Q9" i="1"/>
  <c r="Q17" i="1"/>
  <c r="Q14" i="1"/>
  <c r="Q7" i="2"/>
  <c r="Q11" i="2"/>
  <c r="Q15" i="2"/>
  <c r="Q13" i="2"/>
  <c r="Q6" i="2"/>
  <c r="Q12" i="2"/>
  <c r="Q16" i="2"/>
  <c r="Q8" i="2"/>
  <c r="Q9" i="2"/>
  <c r="Q10" i="2"/>
  <c r="Q14" i="2"/>
  <c r="Q18" i="2"/>
  <c r="Q17" i="2"/>
  <c r="R6" i="2"/>
  <c r="R8" i="2"/>
  <c r="R7" i="2"/>
  <c r="R11" i="2"/>
  <c r="R15" i="2"/>
  <c r="R12" i="2"/>
  <c r="R16" i="2"/>
  <c r="R9" i="2"/>
  <c r="R13" i="2"/>
  <c r="R17" i="2"/>
  <c r="R10" i="2"/>
  <c r="R14" i="2"/>
  <c r="R18" i="2"/>
  <c r="Q5" i="2"/>
  <c r="R5" i="2" s="1"/>
  <c r="Q5" i="1"/>
  <c r="R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<sst xmlns="http://schemas.openxmlformats.org/spreadsheetml/2006/main" count="370" uniqueCount="185">
  <si>
    <t>average</t>
  </si>
  <si>
    <t>std</t>
  </si>
  <si>
    <t>R 2.5.jpg</t>
  </si>
  <si>
    <t>R 2.5-1.jpg</t>
  </si>
  <si>
    <t>R 5-1.jpg</t>
  </si>
  <si>
    <t>R 7.5.jpg</t>
  </si>
  <si>
    <t>R 7.5-1.jpg</t>
  </si>
  <si>
    <t>S 2.5.jpg</t>
  </si>
  <si>
    <t>S 5-1.jpg</t>
  </si>
  <si>
    <t>S 7.5.jpg</t>
  </si>
  <si>
    <t>HERCEPTIN</t>
  </si>
  <si>
    <t>R 2.5</t>
  </si>
  <si>
    <t>R 5</t>
  </si>
  <si>
    <t>R 7.5</t>
  </si>
  <si>
    <t>S 2.5</t>
  </si>
  <si>
    <t>S 5</t>
  </si>
  <si>
    <t>S 7.5</t>
  </si>
  <si>
    <t>T 2.5</t>
  </si>
  <si>
    <t>T 5</t>
  </si>
  <si>
    <t>T 7.5</t>
  </si>
  <si>
    <t>T 5.jpg</t>
  </si>
  <si>
    <t>T 5-1.jpg</t>
  </si>
  <si>
    <t>T 7.5.jpg</t>
  </si>
  <si>
    <t>T 7.5-1.jpg</t>
  </si>
  <si>
    <t>S 5.jpg</t>
  </si>
  <si>
    <t>control</t>
  </si>
  <si>
    <t>seq 2.5</t>
  </si>
  <si>
    <t>seq 5</t>
  </si>
  <si>
    <t>seq 7.5</t>
  </si>
  <si>
    <t>T 2.5.jpg</t>
  </si>
  <si>
    <t>R 5.jpg</t>
  </si>
  <si>
    <t>CONTROL</t>
  </si>
  <si>
    <t>COUNT</t>
  </si>
  <si>
    <t>tot AREA</t>
  </si>
  <si>
    <t>AV. SIZE</t>
  </si>
  <si>
    <t>% AREA</t>
  </si>
  <si>
    <t>MEAN</t>
  </si>
  <si>
    <t>IntDen</t>
  </si>
  <si>
    <t>S 2.5-1.jpg</t>
  </si>
  <si>
    <t>S 7.5-1.jpg</t>
  </si>
  <si>
    <t>S 7.5-2.jpg</t>
  </si>
  <si>
    <t>Seq 7.5.jpg</t>
  </si>
  <si>
    <t>Control</t>
  </si>
  <si>
    <t>Herceptin</t>
  </si>
  <si>
    <t>MDA MB 231 +48H</t>
  </si>
  <si>
    <t>CONTROL (2).jpg</t>
  </si>
  <si>
    <t>CONTROL (2)-1.jpg</t>
  </si>
  <si>
    <t>CONTROL.jpg</t>
  </si>
  <si>
    <t>CONTROL-1.jpg</t>
  </si>
  <si>
    <t>H.jpg</t>
  </si>
  <si>
    <t>H-1.jpg</t>
  </si>
  <si>
    <t>Seq 2.5.jpg</t>
  </si>
  <si>
    <t>Seq 2.5-1.jpg</t>
  </si>
  <si>
    <t>Seq 5.jpg</t>
  </si>
  <si>
    <t>Seq 7.5-1.jpg</t>
  </si>
  <si>
    <t>T 2.5-1.jpg</t>
  </si>
  <si>
    <t>F9861D_20230530_192329_087.jpg</t>
  </si>
  <si>
    <t>F9861D_20230530_192410_385.jpg</t>
  </si>
  <si>
    <t>F9861D_20230530_192454_129.jpg</t>
  </si>
  <si>
    <t>F9861D_20230530_192820_329.jpg</t>
  </si>
  <si>
    <t>F9861D_20230530_192627_363.jpg</t>
  </si>
  <si>
    <t>F9861D_20230530_192627_363-1.jpg</t>
  </si>
  <si>
    <t>F9861D_20230530_194302_345.jpg</t>
  </si>
  <si>
    <t>F9861D_20230530_194302_345-1.jpg</t>
  </si>
  <si>
    <t>F9861D_20230530_192548_612.jpg</t>
  </si>
  <si>
    <t>F9861D_20230530_192548_612-1.jpg</t>
  </si>
  <si>
    <t>F9861D_20230530_192548_612-2.jpg</t>
  </si>
  <si>
    <t>F9861D_20230530_192746_166.jpg</t>
  </si>
  <si>
    <t>F9861D_20230530_192746_166-2.jpg</t>
  </si>
  <si>
    <t>H-2.jpg</t>
  </si>
  <si>
    <t>F9861D_20230530_192820_329-1.jpg</t>
  </si>
  <si>
    <t>S 2.5-2.jpg</t>
  </si>
  <si>
    <t>S 2.5-3.jpg</t>
  </si>
  <si>
    <t>S 2.5-4.jpg</t>
  </si>
  <si>
    <t>STD</t>
  </si>
  <si>
    <t>p value</t>
  </si>
  <si>
    <t>H</t>
  </si>
  <si>
    <t>R 5 µg/ml</t>
  </si>
  <si>
    <t>R 10 µg/ml</t>
  </si>
  <si>
    <t>R 15 µg/ml</t>
  </si>
  <si>
    <t>L 5 µg/ml</t>
  </si>
  <si>
    <t>S 5 µg/ml</t>
  </si>
  <si>
    <t>T 10 µg/ml</t>
  </si>
  <si>
    <t>S 10 µg/ml</t>
  </si>
  <si>
    <t>L 10 µg/ml</t>
  </si>
  <si>
    <t>T 15 µg/ml</t>
  </si>
  <si>
    <t>S 15 µg/ml</t>
  </si>
  <si>
    <t>L 15 µg/ml</t>
  </si>
  <si>
    <t>T 5 µg/ml</t>
  </si>
  <si>
    <t>PEPTIDES</t>
  </si>
  <si>
    <t>Anova: Single Factor</t>
  </si>
  <si>
    <t>SUMMARY</t>
  </si>
  <si>
    <t>Groups</t>
  </si>
  <si>
    <t>Count</t>
  </si>
  <si>
    <t>Sum</t>
  </si>
  <si>
    <t>Average</t>
  </si>
  <si>
    <t>Variance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</si>
  <si>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</si>
  <si>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</si>
  <si>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</si>
  <si>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</si>
  <si>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</si>
  <si>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</si>
  <si>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</si>
  <si>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</si>
  <si>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Between Groups</t>
  </si>
  <si>
    <t>Within Groups</t>
  </si>
  <si>
    <t>Total</t>
  </si>
  <si>
    <t>*p&lt;0.05</t>
  </si>
  <si>
    <t>*p&lt;0.01</t>
  </si>
  <si>
    <t>alpha</t>
  </si>
  <si>
    <t xml:space="preserve">r critical </t>
  </si>
  <si>
    <t>h</t>
  </si>
  <si>
    <t>R25</t>
  </si>
  <si>
    <t>R5</t>
  </si>
  <si>
    <t>R75</t>
  </si>
  <si>
    <t>T25</t>
  </si>
  <si>
    <t>T5</t>
  </si>
  <si>
    <t>T75</t>
  </si>
  <si>
    <t>S25</t>
  </si>
  <si>
    <t>S5</t>
  </si>
  <si>
    <t>S75</t>
  </si>
  <si>
    <t>seq25</t>
  </si>
  <si>
    <t>seq5</t>
  </si>
  <si>
    <t>seq75</t>
  </si>
  <si>
    <t>RGen3K 5 µg/ml</t>
  </si>
  <si>
    <t>RGen3K 10 µg/ml</t>
  </si>
  <si>
    <t>RGen3K 15 µg/ml</t>
  </si>
  <si>
    <t>TGen3K 5 µg/ml</t>
  </si>
  <si>
    <t>TGen3K 10 µg/ml</t>
  </si>
  <si>
    <t>TGen3K 15 µg/ml</t>
  </si>
  <si>
    <t>SGen3K 5 µg/ml</t>
  </si>
  <si>
    <t>SGen3K 10 µg/ml</t>
  </si>
  <si>
    <t>SGen3K 15 µg/ml</t>
  </si>
  <si>
    <t>KCCYSL 5 µg/ml</t>
  </si>
  <si>
    <t>KCCYSL 10 µg/ml</t>
  </si>
  <si>
    <t>KCCYSL 15 µg/ml</t>
  </si>
  <si>
    <t>Negative Control</t>
  </si>
  <si>
    <t>HERCEPTIN 2.jpg</t>
  </si>
  <si>
    <t>seq 2.5..jpg</t>
  </si>
  <si>
    <t>Seq 7.5..jpg</t>
  </si>
  <si>
    <t>seq 7.5.jpg</t>
  </si>
  <si>
    <t>T 2.5..jpg</t>
  </si>
  <si>
    <t>R 2.5 (2).jpg</t>
  </si>
  <si>
    <t>HERCEPTIN.jpg</t>
  </si>
  <si>
    <t>R 5 (2).jpg</t>
  </si>
  <si>
    <t>R 7.5 (2).jpg</t>
  </si>
  <si>
    <t>SEQ 2.5.jpg</t>
  </si>
  <si>
    <t>SEQ 2.5 (2).jpg</t>
  </si>
  <si>
    <t>SEQ 5.jpg</t>
  </si>
  <si>
    <t>SEQ 5 (2).jpg</t>
  </si>
  <si>
    <t>SEQ 7.5.jpg</t>
  </si>
  <si>
    <t>SEQ 7.5 (2).jpg</t>
  </si>
  <si>
    <t>T 2.5 (2).jpg</t>
  </si>
  <si>
    <t>T 5 (2).jpg</t>
  </si>
  <si>
    <t>T 7.5 (2).jpg</t>
  </si>
  <si>
    <t>F98646_20230713_191445_864.jpg</t>
  </si>
  <si>
    <t>F98646_20230713_191833_193.jpg</t>
  </si>
  <si>
    <t>F98646_20230713_191859_301.jpg</t>
  </si>
  <si>
    <t>F98646_20230713_191929_369.jpg</t>
  </si>
  <si>
    <t>F98646_20230713_192114_097.jpg</t>
  </si>
  <si>
    <t>F98646_20230713_192145_270.jpg</t>
  </si>
  <si>
    <t>H+V6:AF9ERCEPTIN</t>
  </si>
  <si>
    <t>R 5-2.jpg</t>
  </si>
  <si>
    <t>seq 2.5.jpg</t>
  </si>
  <si>
    <t>seq 5..jpg</t>
  </si>
  <si>
    <t>seq 5.jpg</t>
  </si>
  <si>
    <t>S 5-2.jpg</t>
  </si>
  <si>
    <t>S 5-3.jpg</t>
  </si>
  <si>
    <t>S 7.5-3.jpg</t>
  </si>
  <si>
    <t>L 5ug/ml</t>
  </si>
  <si>
    <t>Trastuzumab</t>
  </si>
  <si>
    <t>Positive Control</t>
  </si>
  <si>
    <t>RGen3K 5 µg/mL</t>
  </si>
  <si>
    <t>RGen3K 10 µg/mL</t>
  </si>
  <si>
    <t>RGen3K 15 µg/mL</t>
  </si>
  <si>
    <t>TGen3K 5 µg/mL</t>
  </si>
  <si>
    <t>TGen3K 10 µg/mL</t>
  </si>
  <si>
    <t>TGen3K 15 µg/mL</t>
  </si>
  <si>
    <t>SGen3K 5 µg/mL</t>
  </si>
  <si>
    <t>SGen3K 10 µg/mL</t>
  </si>
  <si>
    <t>SGen3K 15 µg/mL</t>
  </si>
  <si>
    <t>KCCYSL 5 µg/mL</t>
  </si>
  <si>
    <t>KCCYSL 10 µg/mL</t>
  </si>
  <si>
    <t>KCCYSL 15 µg/mL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</si>
</sst>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7" borderId="13" xfId="0" applyFill="1" applyBorder="1"/>
    <xf numFmtId="0" fontId="0" fillId="7" borderId="14" xfId="0" applyFill="1" applyBorder="1"/>
    <xf numFmtId="0" fontId="0" fillId="7" borderId="15" xfId="0" applyFill="1" applyBorder="1"/>
    <xf numFmtId="0" fontId="0" fillId="8" borderId="1" xfId="0" applyFill="1" applyBorder="1"/>
    <xf numFmtId="0" fontId="0" fillId="0" borderId="7" xfId="0" applyBorder="1"/>
    <xf numFmtId="0" fontId="0" fillId="0" borderId="8" xfId="0" applyBorder="1"/>
    <xf numFmtId="0" fontId="0" fillId="3" borderId="1" xfId="0" applyFill="1" applyBorder="1"/>
    <xf numFmtId="0" fontId="0" fillId="0" borderId="16" xfId="0" applyBorder="1"/>
    <xf numFmtId="0" fontId="0" fillId="8" borderId="6" xfId="0" applyFill="1" applyBorder="1"/>
    <xf numFmtId="0" fontId="0" fillId="0" borderId="2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64" fontId="0" fillId="0" borderId="0" xfId="0" applyNumberFormat="1"/>
    <xf numFmtId="165" fontId="0" fillId="0" borderId="0" xfId="0" applyNumberForma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9" borderId="2" xfId="0" applyFill="1" applyBorder="1"/>
    <xf numFmtId="0" fontId="0" fillId="9" borderId="0" xfId="0" applyFill="1"/>
    <xf numFmtId="0" fontId="1" fillId="0" borderId="23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0" fillId="0" borderId="0" xfId="0" applyNumberFormat="1"/>
    <xf numFmtId="1" fontId="0" fillId="0" borderId="16" xfId="0" applyNumberFormat="1" applyBorder="1"/>
    <xf numFmtId="0" fontId="0" fillId="3" borderId="0" xfId="0" applyFill="1"/>
    <xf numFmtId="0" fontId="2" fillId="0" borderId="0" xfId="0" applyFont="1"/>
    <xf numFmtId="0" fontId="0" fillId="6" borderId="6" xfId="0" applyFill="1" applyBorder="1" applyAlignment="1">
      <alignment horizontal="center" vertical="center" textRotation="90"/>
    </xf>
    <xf numFmtId="0" fontId="0" fillId="6" borderId="7" xfId="0" applyFill="1" applyBorder="1" applyAlignment="1">
      <alignment horizontal="center" vertical="center" textRotation="90"/>
    </xf>
    <xf numFmtId="0" fontId="0" fillId="6" borderId="8" xfId="0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0" fillId="2" borderId="8" xfId="0" applyFill="1" applyBorder="1" applyAlignment="1">
      <alignment horizontal="center" vertical="center" textRotation="90"/>
    </xf>
    <xf numFmtId="0" fontId="0" fillId="2" borderId="6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textRotation="90"/>
    </xf>
    <xf numFmtId="0" fontId="0" fillId="5" borderId="6" xfId="0" applyFill="1" applyBorder="1" applyAlignment="1">
      <alignment horizontal="center" vertical="center" textRotation="90"/>
    </xf>
    <xf numFmtId="0" fontId="0" fillId="5" borderId="7" xfId="0" applyFill="1" applyBorder="1" applyAlignment="1">
      <alignment horizontal="center" vertical="center" textRotation="90"/>
    </xf>
    <xf numFmtId="0" fontId="0" fillId="5" borderId="8" xfId="0" applyFill="1" applyBorder="1" applyAlignment="1">
      <alignment horizontal="center" vertical="center" textRotation="90"/>
    </xf>
    <xf numFmtId="0" fontId="0" fillId="4" borderId="6" xfId="0" applyFill="1" applyBorder="1" applyAlignment="1">
      <alignment horizontal="center" vertical="center" textRotation="90"/>
    </xf>
    <xf numFmtId="0" fontId="0" fillId="4" borderId="7" xfId="0" applyFill="1" applyBorder="1" applyAlignment="1">
      <alignment horizontal="center" vertical="center" textRotation="90"/>
    </xf>
    <xf numFmtId="0" fontId="0" fillId="4" borderId="8" xfId="0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</cellXfs>
  <cellStyles count="1">
    <cellStyle name="Normal" xfId="0" builtinId="0"/>
  </cellStyles>
  <dxfs count="2">
    <dxf>
      <numFmt numFmtId="166" formatCode="0.000&quot;*&quot;"/>
    </dxf>
    <dxf>
      <numFmt numFmtId="167" formatCode="0.00&quot;*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40809304503553E-2"/>
          <c:y val="3.002395296783229E-2"/>
          <c:w val="0.89192627676240643"/>
          <c:h val="0.7236784626243045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SKBR3!$J$4</c:f>
              <c:strCache>
                <c:ptCount val="1"/>
                <c:pt idx="0">
                  <c:v>PEPTIDES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SKBR3!$R$5:$R$18</c:f>
                <c:numCache>
                  <c:formatCode>General</c:formatCode>
                  <c:ptCount val="14"/>
                  <c:pt idx="0">
                    <c:v>21.245435137104714</c:v>
                  </c:pt>
                  <c:pt idx="1">
                    <c:v>8.7129504366630908</c:v>
                  </c:pt>
                  <c:pt idx="2">
                    <c:v>12.602389556738226</c:v>
                  </c:pt>
                  <c:pt idx="3">
                    <c:v>13.637774244001518</c:v>
                  </c:pt>
                  <c:pt idx="4">
                    <c:v>13.484776374222587</c:v>
                  </c:pt>
                  <c:pt idx="5">
                    <c:v>16.969117995540753</c:v>
                  </c:pt>
                  <c:pt idx="6">
                    <c:v>13.833080941746221</c:v>
                  </c:pt>
                  <c:pt idx="7">
                    <c:v>11.108087492260603</c:v>
                  </c:pt>
                  <c:pt idx="8">
                    <c:v>8.8285945664362036</c:v>
                  </c:pt>
                  <c:pt idx="9">
                    <c:v>13.481193464466928</c:v>
                  </c:pt>
                  <c:pt idx="10">
                    <c:v>18.519145741537262</c:v>
                  </c:pt>
                  <c:pt idx="11">
                    <c:v>22.911716869854018</c:v>
                  </c:pt>
                  <c:pt idx="12">
                    <c:v>20.608973146679059</c:v>
                  </c:pt>
                  <c:pt idx="13">
                    <c:v>21.762746320124055</c:v>
                  </c:pt>
                </c:numCache>
              </c:numRef>
            </c:plus>
            <c:minus>
              <c:numRef>
                <c:f>SKBR3!$R$5:$R$18</c:f>
                <c:numCache>
                  <c:formatCode>General</c:formatCode>
                  <c:ptCount val="14"/>
                  <c:pt idx="0">
                    <c:v>21.245435137104714</c:v>
                  </c:pt>
                  <c:pt idx="1">
                    <c:v>8.7129504366630908</c:v>
                  </c:pt>
                  <c:pt idx="2">
                    <c:v>12.602389556738226</c:v>
                  </c:pt>
                  <c:pt idx="3">
                    <c:v>13.637774244001518</c:v>
                  </c:pt>
                  <c:pt idx="4">
                    <c:v>13.484776374222587</c:v>
                  </c:pt>
                  <c:pt idx="5">
                    <c:v>16.969117995540753</c:v>
                  </c:pt>
                  <c:pt idx="6">
                    <c:v>13.833080941746221</c:v>
                  </c:pt>
                  <c:pt idx="7">
                    <c:v>11.108087492260603</c:v>
                  </c:pt>
                  <c:pt idx="8">
                    <c:v>8.8285945664362036</c:v>
                  </c:pt>
                  <c:pt idx="9">
                    <c:v>13.481193464466928</c:v>
                  </c:pt>
                  <c:pt idx="10">
                    <c:v>18.519145741537262</c:v>
                  </c:pt>
                  <c:pt idx="11">
                    <c:v>22.911716869854018</c:v>
                  </c:pt>
                  <c:pt idx="12">
                    <c:v>20.608973146679059</c:v>
                  </c:pt>
                  <c:pt idx="13">
                    <c:v>21.762746320124055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SKBR3!$J$5:$J$18</c:f>
              <c:strCache>
                <c:ptCount val="14"/>
                <c:pt idx="0">
                  <c:v>Negative Control</c:v>
                </c:pt>
                <c:pt idx="1">
                  <c:v>Positive Control</c:v>
                </c:pt>
                <c:pt idx="2">
                  <c:v>RGen3K 5 µg/mL</c:v>
                </c:pt>
                <c:pt idx="3">
                  <c:v>RGen3K 10 µg/mL</c:v>
                </c:pt>
                <c:pt idx="4">
                  <c:v>RGen3K 15 µg/mL</c:v>
                </c:pt>
                <c:pt idx="5">
                  <c:v>TGen3K 5 µg/mL</c:v>
                </c:pt>
                <c:pt idx="6">
                  <c:v>TGen3K 10 µg/mL</c:v>
                </c:pt>
                <c:pt idx="7">
                  <c:v>TGen3K 15 µg/mL</c:v>
                </c:pt>
                <c:pt idx="8">
                  <c:v>SGen3K 5 µg/mL</c:v>
                </c:pt>
                <c:pt idx="9">
                  <c:v>SGen3K 10 µg/mL</c:v>
                </c:pt>
                <c:pt idx="10">
                  <c:v>SGen3K 15 µg/mL</c:v>
                </c:pt>
                <c:pt idx="11">
                  <c:v>KCCYSL 5 µg/mL</c:v>
                </c:pt>
                <c:pt idx="12">
                  <c:v>KCCYSL 10 µg/mL</c:v>
                </c:pt>
                <c:pt idx="13">
                  <c:v>KCCYSL 15 µg/mL</c:v>
                </c:pt>
              </c:strCache>
            </c:strRef>
          </c:cat>
          <c:val>
            <c:numRef>
              <c:f>SKBR3!$Q$5:$Q$18</c:f>
              <c:numCache>
                <c:formatCode>General</c:formatCode>
                <c:ptCount val="14"/>
                <c:pt idx="0">
                  <c:v>100</c:v>
                </c:pt>
                <c:pt idx="1">
                  <c:v>30.774760899534726</c:v>
                </c:pt>
                <c:pt idx="2">
                  <c:v>44.512536618990183</c:v>
                </c:pt>
                <c:pt idx="3">
                  <c:v>48.16958900568671</c:v>
                </c:pt>
                <c:pt idx="4">
                  <c:v>47.629189643287951</c:v>
                </c:pt>
                <c:pt idx="5">
                  <c:v>59.936132173013959</c:v>
                </c:pt>
                <c:pt idx="6">
                  <c:v>48.859426158883331</c:v>
                </c:pt>
                <c:pt idx="7">
                  <c:v>39.234555402378085</c:v>
                </c:pt>
                <c:pt idx="8">
                  <c:v>31.183224194382216</c:v>
                </c:pt>
                <c:pt idx="9">
                  <c:v>47.616534551094261</c:v>
                </c:pt>
                <c:pt idx="10">
                  <c:v>65.410940461830094</c:v>
                </c:pt>
                <c:pt idx="11">
                  <c:v>80.925814234016897</c:v>
                </c:pt>
                <c:pt idx="12">
                  <c:v>72.792359555402385</c:v>
                </c:pt>
                <c:pt idx="13">
                  <c:v>76.867568499052211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9A-4F8E-8CB4-AA9E6A02D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0498976"/>
        <c:axId val="1010498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SKBR3!$K$4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SKBR3!$J$5:$J$18</c15:sqref>
                        </c15:formulaRef>
                      </c:ext>
                    </c:extLst>
                    <c:strCache>
                      <c:ptCount val="14"/>
                      <c:pt idx="0">
                        <c:v>Negative Control</c:v>
                      </c:pt>
                      <c:pt idx="1">
                        <c:v>Positive Control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SKBR3!$K$5:$K$18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1">
                        <c:v>19072</c:v>
                      </c:pt>
                      <c:pt idx="2">
                        <c:v>23183</c:v>
                      </c:pt>
                      <c:pt idx="3">
                        <c:v>31082</c:v>
                      </c:pt>
                      <c:pt idx="4">
                        <c:v>34697</c:v>
                      </c:pt>
                      <c:pt idx="5">
                        <c:v>41076</c:v>
                      </c:pt>
                      <c:pt idx="6">
                        <c:v>24926</c:v>
                      </c:pt>
                      <c:pt idx="7">
                        <c:v>24182</c:v>
                      </c:pt>
                      <c:pt idx="8">
                        <c:v>17249</c:v>
                      </c:pt>
                      <c:pt idx="9">
                        <c:v>27781</c:v>
                      </c:pt>
                      <c:pt idx="10">
                        <c:v>36544</c:v>
                      </c:pt>
                      <c:pt idx="11">
                        <c:v>53689</c:v>
                      </c:pt>
                      <c:pt idx="12">
                        <c:v>43130</c:v>
                      </c:pt>
                      <c:pt idx="13">
                        <c:v>54946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B9A-4F8E-8CB4-AA9E6A02DEE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SKBR3!$L$4</c15:sqref>
                        </c15:formulaRef>
                      </c:ext>
                    </c:extLst>
                    <c:strCache>
                      <c:ptCount val="1"/>
                      <c:pt idx="0">
                        <c:v>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SKBR3!$J$5:$J$18</c15:sqref>
                        </c15:formulaRef>
                      </c:ext>
                    </c:extLst>
                    <c:strCache>
                      <c:ptCount val="14"/>
                      <c:pt idx="0">
                        <c:v>Negative Control</c:v>
                      </c:pt>
                      <c:pt idx="1">
                        <c:v>Positive Control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SKBR3!$L$5:$L$18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64192</c:v>
                      </c:pt>
                      <c:pt idx="1">
                        <c:v>23051</c:v>
                      </c:pt>
                      <c:pt idx="2">
                        <c:v>29125</c:v>
                      </c:pt>
                      <c:pt idx="3">
                        <c:v>30287</c:v>
                      </c:pt>
                      <c:pt idx="4">
                        <c:v>31396</c:v>
                      </c:pt>
                      <c:pt idx="5">
                        <c:v>43395</c:v>
                      </c:pt>
                      <c:pt idx="6">
                        <c:v>22195</c:v>
                      </c:pt>
                      <c:pt idx="7">
                        <c:v>21357</c:v>
                      </c:pt>
                      <c:pt idx="8">
                        <c:v>14546</c:v>
                      </c:pt>
                      <c:pt idx="9">
                        <c:v>30232</c:v>
                      </c:pt>
                      <c:pt idx="10">
                        <c:v>41292</c:v>
                      </c:pt>
                      <c:pt idx="11">
                        <c:v>44911</c:v>
                      </c:pt>
                      <c:pt idx="12">
                        <c:v>48938</c:v>
                      </c:pt>
                      <c:pt idx="13">
                        <c:v>50901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B9A-4F8E-8CB4-AA9E6A02DEE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SKBR3!$M$4</c15:sqref>
                        </c15:formulaRef>
                      </c:ext>
                    </c:extLst>
                    <c:strCache>
                      <c:ptCount val="1"/>
                      <c:pt idx="0">
                        <c:v>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SKBR3!$J$5:$J$18</c15:sqref>
                        </c15:formulaRef>
                      </c:ext>
                    </c:extLst>
                    <c:strCache>
                      <c:ptCount val="14"/>
                      <c:pt idx="0">
                        <c:v>Negative Control</c:v>
                      </c:pt>
                      <c:pt idx="1">
                        <c:v>Positive Control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SKBR3!$M$5:$M$18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59838</c:v>
                      </c:pt>
                      <c:pt idx="1">
                        <c:v>18864</c:v>
                      </c:pt>
                      <c:pt idx="2">
                        <c:v>30307</c:v>
                      </c:pt>
                      <c:pt idx="3">
                        <c:v>31501</c:v>
                      </c:pt>
                      <c:pt idx="4">
                        <c:v>27506</c:v>
                      </c:pt>
                      <c:pt idx="5">
                        <c:v>30125</c:v>
                      </c:pt>
                      <c:pt idx="6">
                        <c:v>38054</c:v>
                      </c:pt>
                      <c:pt idx="7">
                        <c:v>27386</c:v>
                      </c:pt>
                      <c:pt idx="8">
                        <c:v>21282</c:v>
                      </c:pt>
                      <c:pt idx="9">
                        <c:v>27407</c:v>
                      </c:pt>
                      <c:pt idx="10">
                        <c:v>42229</c:v>
                      </c:pt>
                      <c:pt idx="11">
                        <c:v>58722</c:v>
                      </c:pt>
                      <c:pt idx="12">
                        <c:v>47639</c:v>
                      </c:pt>
                      <c:pt idx="13">
                        <c:v>41166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B9A-4F8E-8CB4-AA9E6A02DEE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SKBR3!$N$4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SKBR3!$J$5:$J$18</c15:sqref>
                        </c15:formulaRef>
                      </c:ext>
                    </c:extLst>
                    <c:strCache>
                      <c:ptCount val="14"/>
                      <c:pt idx="0">
                        <c:v>Negative Control</c:v>
                      </c:pt>
                      <c:pt idx="1">
                        <c:v>Positive Control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SKBR3!$N$5:$N$18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61666</c:v>
                      </c:pt>
                      <c:pt idx="1">
                        <c:v>19537</c:v>
                      </c:pt>
                      <c:pt idx="2">
                        <c:v>26547</c:v>
                      </c:pt>
                      <c:pt idx="3">
                        <c:v>30622</c:v>
                      </c:pt>
                      <c:pt idx="4">
                        <c:v>27506</c:v>
                      </c:pt>
                      <c:pt idx="5">
                        <c:v>31861</c:v>
                      </c:pt>
                      <c:pt idx="6">
                        <c:v>32435</c:v>
                      </c:pt>
                      <c:pt idx="7">
                        <c:v>25125</c:v>
                      </c:pt>
                      <c:pt idx="8">
                        <c:v>23717</c:v>
                      </c:pt>
                      <c:pt idx="9">
                        <c:v>31880</c:v>
                      </c:pt>
                      <c:pt idx="10">
                        <c:v>42522</c:v>
                      </c:pt>
                      <c:pt idx="11">
                        <c:v>51649</c:v>
                      </c:pt>
                      <c:pt idx="12">
                        <c:v>41421</c:v>
                      </c:pt>
                      <c:pt idx="13">
                        <c:v>43443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B9A-4F8E-8CB4-AA9E6A02DEEF}"/>
                  </c:ext>
                </c:extLst>
              </c15:ser>
            </c15:filteredBarSeries>
          </c:ext>
        </c:extLst>
      </c:barChart>
      <c:catAx>
        <c:axId val="101049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1010498496"/>
        <c:crosses val="autoZero"/>
        <c:auto val="1"/>
        <c:lblAlgn val="ctr"/>
        <c:lblOffset val="100"/>
        <c:noMultiLvlLbl val="0"/>
      </c:catAx>
      <c:valAx>
        <c:axId val="1010498496"/>
        <c:scaling>
          <c:orientation val="minMax"/>
          <c:max val="1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>
                    <a:solidFill>
                      <a:schemeClr val="tx1"/>
                    </a:solidFill>
                  </a:rPr>
                  <a:t>% Area</a:t>
                </a:r>
                <a:r>
                  <a:rPr lang="en-GB" sz="1600" b="1" baseline="0">
                    <a:solidFill>
                      <a:schemeClr val="tx1"/>
                    </a:solidFill>
                  </a:rPr>
                  <a:t> Coverage</a:t>
                </a:r>
                <a:endParaRPr lang="en-GB" sz="16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001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101049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001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958735387365134E-2"/>
          <c:y val="8.2034284905200663E-2"/>
          <c:w val="0.8952809849530492"/>
          <c:h val="0.6278322774312714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'MDA MB 231'!$J$4</c:f>
              <c:strCache>
                <c:ptCount val="1"/>
                <c:pt idx="0">
                  <c:v>PEPTIDES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'MDA MB 231'!$R$5:$R$18</c:f>
                <c:numCache>
                  <c:formatCode>General</c:formatCode>
                  <c:ptCount val="14"/>
                  <c:pt idx="0">
                    <c:v>5.6862157825701978</c:v>
                  </c:pt>
                  <c:pt idx="1">
                    <c:v>8.1513551707748739</c:v>
                  </c:pt>
                  <c:pt idx="2">
                    <c:v>6.5767486075869064</c:v>
                  </c:pt>
                  <c:pt idx="3">
                    <c:v>6.1972480359801638</c:v>
                  </c:pt>
                  <c:pt idx="4">
                    <c:v>6.4134136509386703</c:v>
                  </c:pt>
                  <c:pt idx="5">
                    <c:v>6.1887753885594439</c:v>
                  </c:pt>
                  <c:pt idx="6">
                    <c:v>6.1269065541777987</c:v>
                  </c:pt>
                  <c:pt idx="7">
                    <c:v>6.5895809667872207</c:v>
                  </c:pt>
                  <c:pt idx="8">
                    <c:v>7.9202493170999775</c:v>
                  </c:pt>
                  <c:pt idx="9">
                    <c:v>6.2136072374927451</c:v>
                  </c:pt>
                  <c:pt idx="10">
                    <c:v>7.8406023184095623</c:v>
                  </c:pt>
                  <c:pt idx="11">
                    <c:v>7.1987992762899795</c:v>
                  </c:pt>
                  <c:pt idx="12">
                    <c:v>6.2741290854519214</c:v>
                  </c:pt>
                  <c:pt idx="13">
                    <c:v>6.1153389226871306</c:v>
                  </c:pt>
                </c:numCache>
              </c:numRef>
            </c:plus>
            <c:minus>
              <c:numRef>
                <c:f>'MDA MB 231'!$R$5:$R$18</c:f>
                <c:numCache>
                  <c:formatCode>General</c:formatCode>
                  <c:ptCount val="14"/>
                  <c:pt idx="0">
                    <c:v>5.6862157825701978</c:v>
                  </c:pt>
                  <c:pt idx="1">
                    <c:v>8.1513551707748739</c:v>
                  </c:pt>
                  <c:pt idx="2">
                    <c:v>6.5767486075869064</c:v>
                  </c:pt>
                  <c:pt idx="3">
                    <c:v>6.1972480359801638</c:v>
                  </c:pt>
                  <c:pt idx="4">
                    <c:v>6.4134136509386703</c:v>
                  </c:pt>
                  <c:pt idx="5">
                    <c:v>6.1887753885594439</c:v>
                  </c:pt>
                  <c:pt idx="6">
                    <c:v>6.1269065541777987</c:v>
                  </c:pt>
                  <c:pt idx="7">
                    <c:v>6.5895809667872207</c:v>
                  </c:pt>
                  <c:pt idx="8">
                    <c:v>7.9202493170999775</c:v>
                  </c:pt>
                  <c:pt idx="9">
                    <c:v>6.2136072374927451</c:v>
                  </c:pt>
                  <c:pt idx="10">
                    <c:v>7.8406023184095623</c:v>
                  </c:pt>
                  <c:pt idx="11">
                    <c:v>7.1987992762899795</c:v>
                  </c:pt>
                  <c:pt idx="12">
                    <c:v>6.2741290854519214</c:v>
                  </c:pt>
                  <c:pt idx="13">
                    <c:v>6.1153389226871306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'MDA MB 231'!$J$5:$J$18</c:f>
              <c:strCache>
                <c:ptCount val="14"/>
                <c:pt idx="0">
                  <c:v>Negative Control</c:v>
                </c:pt>
                <c:pt idx="1">
                  <c:v>Positive Control</c:v>
                </c:pt>
                <c:pt idx="2">
                  <c:v>RGen3K 5 µg/mL</c:v>
                </c:pt>
                <c:pt idx="3">
                  <c:v>RGen3K 10 µg/mL</c:v>
                </c:pt>
                <c:pt idx="4">
                  <c:v>RGen3K 15 µg/mL</c:v>
                </c:pt>
                <c:pt idx="5">
                  <c:v>TGen3K 5 µg/mL</c:v>
                </c:pt>
                <c:pt idx="6">
                  <c:v>TGen3K 10 µg/mL</c:v>
                </c:pt>
                <c:pt idx="7">
                  <c:v>TGen3K 15 µg/mL</c:v>
                </c:pt>
                <c:pt idx="8">
                  <c:v>SGen3K 5 µg/mL</c:v>
                </c:pt>
                <c:pt idx="9">
                  <c:v>SGen3K 10 µg/mL</c:v>
                </c:pt>
                <c:pt idx="10">
                  <c:v>SGen3K 15 µg/mL</c:v>
                </c:pt>
                <c:pt idx="11">
                  <c:v>KCCYSL 5 µg/mL</c:v>
                </c:pt>
                <c:pt idx="12">
                  <c:v>KCCYSL 10 µg/mL</c:v>
                </c:pt>
                <c:pt idx="13">
                  <c:v>KCCYSL 15 µg/mL</c:v>
                </c:pt>
              </c:strCache>
            </c:strRef>
          </c:cat>
          <c:val>
            <c:numRef>
              <c:f>'MDA MB 231'!$Q$5:$Q$18</c:f>
              <c:numCache>
                <c:formatCode>General</c:formatCode>
                <c:ptCount val="14"/>
                <c:pt idx="0">
                  <c:v>100</c:v>
                </c:pt>
                <c:pt idx="1">
                  <c:v>109.1461437584544</c:v>
                </c:pt>
                <c:pt idx="2">
                  <c:v>88.062258845072279</c:v>
                </c:pt>
                <c:pt idx="3">
                  <c:v>82.980769561730483</c:v>
                </c:pt>
                <c:pt idx="4">
                  <c:v>85.875213834075097</c:v>
                </c:pt>
                <c:pt idx="5">
                  <c:v>82.867321334531155</c:v>
                </c:pt>
                <c:pt idx="6">
                  <c:v>82.038901452178621</c:v>
                </c:pt>
                <c:pt idx="7">
                  <c:v>88.234083344519831</c:v>
                </c:pt>
                <c:pt idx="8">
                  <c:v>106.0516506097498</c:v>
                </c:pt>
                <c:pt idx="9">
                  <c:v>83.199818262548661</c:v>
                </c:pt>
                <c:pt idx="10">
                  <c:v>104.98518220212095</c:v>
                </c:pt>
                <c:pt idx="11">
                  <c:v>96.391478991770185</c:v>
                </c:pt>
                <c:pt idx="12">
                  <c:v>84.010202079654704</c:v>
                </c:pt>
                <c:pt idx="13">
                  <c:v>81.884011578878543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A5-4E55-B6B8-7408D202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14032"/>
        <c:axId val="40914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'MDA MB 231'!$K$4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'MDA MB 231'!$J$5:$J$18</c15:sqref>
                        </c15:formulaRef>
                      </c:ext>
                    </c:extLst>
                    <c:strCache>
                      <c:ptCount val="14"/>
                      <c:pt idx="0">
                        <c:v>Negative Control</c:v>
                      </c:pt>
                      <c:pt idx="1">
                        <c:v>Positive Control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'MDA MB 231'!$K$5:$K$18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115643</c:v>
                      </c:pt>
                      <c:pt idx="1">
                        <c:v>132701</c:v>
                      </c:pt>
                      <c:pt idx="2">
                        <c:v>133886</c:v>
                      </c:pt>
                      <c:pt idx="3">
                        <c:v>117676</c:v>
                      </c:pt>
                      <c:pt idx="4">
                        <c:v>107116</c:v>
                      </c:pt>
                      <c:pt idx="5">
                        <c:v>111562</c:v>
                      </c:pt>
                      <c:pt idx="6">
                        <c:v>119012</c:v>
                      </c:pt>
                      <c:pt idx="7">
                        <c:v>113402</c:v>
                      </c:pt>
                      <c:pt idx="8">
                        <c:v>120218</c:v>
                      </c:pt>
                      <c:pt idx="9">
                        <c:v>100197</c:v>
                      </c:pt>
                      <c:pt idx="10">
                        <c:v>125640</c:v>
                      </c:pt>
                      <c:pt idx="11">
                        <c:v>113900</c:v>
                      </c:pt>
                      <c:pt idx="12">
                        <c:v>107080</c:v>
                      </c:pt>
                      <c:pt idx="13">
                        <c:v>102500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AA5-4E55-B6B8-7408D2028CE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231'!$L$4</c15:sqref>
                        </c15:formulaRef>
                      </c:ext>
                    </c:extLst>
                    <c:strCache>
                      <c:ptCount val="1"/>
                      <c:pt idx="0">
                        <c:v>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231'!$J$5:$J$18</c15:sqref>
                        </c15:formulaRef>
                      </c:ext>
                    </c:extLst>
                    <c:strCache>
                      <c:ptCount val="14"/>
                      <c:pt idx="0">
                        <c:v>Negative Control</c:v>
                      </c:pt>
                      <c:pt idx="1">
                        <c:v>Positive Control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231'!$L$5:$L$18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133249</c:v>
                      </c:pt>
                      <c:pt idx="1">
                        <c:v>140946</c:v>
                      </c:pt>
                      <c:pt idx="2">
                        <c:v>106716</c:v>
                      </c:pt>
                      <c:pt idx="3">
                        <c:v>110884</c:v>
                      </c:pt>
                      <c:pt idx="4">
                        <c:v>122087</c:v>
                      </c:pt>
                      <c:pt idx="5">
                        <c:v>124764</c:v>
                      </c:pt>
                      <c:pt idx="6">
                        <c:v>126923</c:v>
                      </c:pt>
                      <c:pt idx="7">
                        <c:v>137225</c:v>
                      </c:pt>
                      <c:pt idx="8">
                        <c:v>129728</c:v>
                      </c:pt>
                      <c:pt idx="9">
                        <c:v>124795</c:v>
                      </c:pt>
                      <c:pt idx="10">
                        <c:v>121559</c:v>
                      </c:pt>
                      <c:pt idx="11">
                        <c:v>120081</c:v>
                      </c:pt>
                      <c:pt idx="12">
                        <c:v>122881</c:v>
                      </c:pt>
                      <c:pt idx="13">
                        <c:v>105355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AA5-4E55-B6B8-7408D2028CE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231'!$M$4</c15:sqref>
                        </c15:formulaRef>
                      </c:ext>
                    </c:extLst>
                    <c:strCache>
                      <c:ptCount val="1"/>
                      <c:pt idx="0">
                        <c:v>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231'!$J$5:$J$18</c15:sqref>
                        </c15:formulaRef>
                      </c:ext>
                    </c:extLst>
                    <c:strCache>
                      <c:ptCount val="14"/>
                      <c:pt idx="0">
                        <c:v>Negative Control</c:v>
                      </c:pt>
                      <c:pt idx="1">
                        <c:v>Positive Control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231'!$M$5:$M$18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100527</c:v>
                      </c:pt>
                      <c:pt idx="1">
                        <c:v>122166</c:v>
                      </c:pt>
                      <c:pt idx="2">
                        <c:v>80073</c:v>
                      </c:pt>
                      <c:pt idx="3">
                        <c:v>90258</c:v>
                      </c:pt>
                      <c:pt idx="4">
                        <c:v>94726</c:v>
                      </c:pt>
                      <c:pt idx="5">
                        <c:v>90137</c:v>
                      </c:pt>
                      <c:pt idx="6">
                        <c:v>75274</c:v>
                      </c:pt>
                      <c:pt idx="7">
                        <c:v>96535</c:v>
                      </c:pt>
                      <c:pt idx="8">
                        <c:v>121413</c:v>
                      </c:pt>
                      <c:pt idx="9">
                        <c:v>74510</c:v>
                      </c:pt>
                      <c:pt idx="10">
                        <c:v>135848</c:v>
                      </c:pt>
                      <c:pt idx="11">
                        <c:v>131041</c:v>
                      </c:pt>
                      <c:pt idx="12">
                        <c:v>89752</c:v>
                      </c:pt>
                      <c:pt idx="13">
                        <c:v>96535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AA5-4E55-B6B8-7408D2028CE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231'!$N$4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231'!$J$5:$J$18</c15:sqref>
                        </c15:formulaRef>
                      </c:ext>
                    </c:extLst>
                    <c:strCache>
                      <c:ptCount val="14"/>
                      <c:pt idx="0">
                        <c:v>Negative Control</c:v>
                      </c:pt>
                      <c:pt idx="1">
                        <c:v>Positive Control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231'!$N$5:$N$18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134796</c:v>
                      </c:pt>
                      <c:pt idx="1">
                        <c:v>129306</c:v>
                      </c:pt>
                      <c:pt idx="2">
                        <c:v>96260</c:v>
                      </c:pt>
                      <c:pt idx="3">
                        <c:v>81758</c:v>
                      </c:pt>
                      <c:pt idx="4">
                        <c:v>93194</c:v>
                      </c:pt>
                      <c:pt idx="5">
                        <c:v>79020</c:v>
                      </c:pt>
                      <c:pt idx="6">
                        <c:v>82603</c:v>
                      </c:pt>
                      <c:pt idx="7">
                        <c:v>91260</c:v>
                      </c:pt>
                      <c:pt idx="8">
                        <c:v>149397</c:v>
                      </c:pt>
                      <c:pt idx="9">
                        <c:v>94425</c:v>
                      </c:pt>
                      <c:pt idx="10">
                        <c:v>128135</c:v>
                      </c:pt>
                      <c:pt idx="11">
                        <c:v>103796</c:v>
                      </c:pt>
                      <c:pt idx="12">
                        <c:v>88941</c:v>
                      </c:pt>
                      <c:pt idx="13">
                        <c:v>91260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AA5-4E55-B6B8-7408D2028CE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231'!$R$4</c15:sqref>
                        </c15:formulaRef>
                      </c:ext>
                    </c:extLst>
                    <c:strCache>
                      <c:ptCount val="1"/>
                      <c:pt idx="0">
                        <c:v>std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231'!$J$5:$J$18</c15:sqref>
                        </c15:formulaRef>
                      </c:ext>
                    </c:extLst>
                    <c:strCache>
                      <c:ptCount val="14"/>
                      <c:pt idx="0">
                        <c:v>Negative Control</c:v>
                      </c:pt>
                      <c:pt idx="1">
                        <c:v>Positive Control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231'!$R$5:$R$18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5.6862157825701978</c:v>
                      </c:pt>
                      <c:pt idx="1">
                        <c:v>8.1513551707748739</c:v>
                      </c:pt>
                      <c:pt idx="2">
                        <c:v>6.5767486075869064</c:v>
                      </c:pt>
                      <c:pt idx="3">
                        <c:v>6.1972480359801638</c:v>
                      </c:pt>
                      <c:pt idx="4">
                        <c:v>6.4134136509386703</c:v>
                      </c:pt>
                      <c:pt idx="5">
                        <c:v>6.1887753885594439</c:v>
                      </c:pt>
                      <c:pt idx="6">
                        <c:v>6.1269065541777987</c:v>
                      </c:pt>
                      <c:pt idx="7">
                        <c:v>6.5895809667872207</c:v>
                      </c:pt>
                      <c:pt idx="8">
                        <c:v>7.9202493170999775</c:v>
                      </c:pt>
                      <c:pt idx="9">
                        <c:v>6.2136072374927451</c:v>
                      </c:pt>
                      <c:pt idx="10">
                        <c:v>7.8406023184095623</c:v>
                      </c:pt>
                      <c:pt idx="11">
                        <c:v>7.1987992762899795</c:v>
                      </c:pt>
                      <c:pt idx="12">
                        <c:v>6.2741290854519214</c:v>
                      </c:pt>
                      <c:pt idx="13">
                        <c:v>6.1153389226871306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AA5-4E55-B6B8-7408D2028CE7}"/>
                  </c:ext>
                </c:extLst>
              </c15:ser>
            </c15:filteredBarSeries>
          </c:ext>
        </c:extLst>
      </c:barChart>
      <c:catAx>
        <c:axId val="4091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40914512"/>
        <c:crosses val="autoZero"/>
        <c:auto val="1"/>
        <c:lblAlgn val="ctr"/>
        <c:lblOffset val="100"/>
        <c:noMultiLvlLbl val="0"/>
      </c:catAx>
      <c:valAx>
        <c:axId val="40914512"/>
        <c:scaling>
          <c:orientation val="minMax"/>
          <c:max val="125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600" b="1" i="0" u="none" strike="noStrike" kern="1200" baseline="0">
                    <a:solidFill>
                      <a:sysClr val="windowText" lastClr="000000"/>
                    </a:solidFill>
                  </a:rPr>
                  <a:t>% Area Coverage</a:t>
                </a:r>
                <a:endParaRPr lang="en-GB" sz="1600" b="1"/>
              </a:p>
            </c:rich>
          </c:tx>
          <c:layout>
            <c:manualLayout>
              <c:xMode val="edge"/>
              <c:yMode val="edge"/>
              <c:x val="0"/>
              <c:y val="0.281344248727994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001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4091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001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001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'MDA MB 231'!$F$4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'MDA MB 231'!$G$5:$G$18</c:f>
                <c:numCache>
                  <c:formatCode>General</c:formatCode>
                  <c:ptCount val="14"/>
                  <c:pt idx="0">
                    <c:v>16209.022577461808</c:v>
                  </c:pt>
                  <c:pt idx="1">
                    <c:v>7797.7019852005114</c:v>
                  </c:pt>
                  <c:pt idx="2">
                    <c:v>22603.392258316744</c:v>
                  </c:pt>
                  <c:pt idx="3">
                    <c:v>16916.428070566984</c:v>
                  </c:pt>
                  <c:pt idx="4">
                    <c:v>13407.839183974924</c:v>
                  </c:pt>
                  <c:pt idx="5">
                    <c:v>20630.550863141456</c:v>
                  </c:pt>
                  <c:pt idx="6">
                    <c:v>25798.591188926061</c:v>
                  </c:pt>
                  <c:pt idx="7">
                    <c:v>20693.360714651128</c:v>
                  </c:pt>
                  <c:pt idx="8">
                    <c:v>13485.78019001249</c:v>
                  </c:pt>
                  <c:pt idx="9">
                    <c:v>20707.737899555003</c:v>
                  </c:pt>
                  <c:pt idx="10">
                    <c:v>6013.8209983337547</c:v>
                  </c:pt>
                  <c:pt idx="11">
                    <c:v>11408.046531578782</c:v>
                  </c:pt>
                  <c:pt idx="12">
                    <c:v>16147.926770951124</c:v>
                  </c:pt>
                  <c:pt idx="13">
                    <c:v>6287.2682197172617</c:v>
                  </c:pt>
                </c:numCache>
              </c:numRef>
            </c:plus>
            <c:minus>
              <c:numRef>
                <c:f>'MDA MB 231'!$G$5:$G$18</c:f>
                <c:numCache>
                  <c:formatCode>General</c:formatCode>
                  <c:ptCount val="14"/>
                  <c:pt idx="0">
                    <c:v>16209.022577461808</c:v>
                  </c:pt>
                  <c:pt idx="1">
                    <c:v>7797.7019852005114</c:v>
                  </c:pt>
                  <c:pt idx="2">
                    <c:v>22603.392258316744</c:v>
                  </c:pt>
                  <c:pt idx="3">
                    <c:v>16916.428070566984</c:v>
                  </c:pt>
                  <c:pt idx="4">
                    <c:v>13407.839183974924</c:v>
                  </c:pt>
                  <c:pt idx="5">
                    <c:v>20630.550863141456</c:v>
                  </c:pt>
                  <c:pt idx="6">
                    <c:v>25798.591188926061</c:v>
                  </c:pt>
                  <c:pt idx="7">
                    <c:v>20693.360714651128</c:v>
                  </c:pt>
                  <c:pt idx="8">
                    <c:v>13485.78019001249</c:v>
                  </c:pt>
                  <c:pt idx="9">
                    <c:v>20707.737899555003</c:v>
                  </c:pt>
                  <c:pt idx="10">
                    <c:v>6013.8209983337547</c:v>
                  </c:pt>
                  <c:pt idx="11">
                    <c:v>11408.046531578782</c:v>
                  </c:pt>
                  <c:pt idx="12">
                    <c:v>16147.926770951124</c:v>
                  </c:pt>
                  <c:pt idx="13">
                    <c:v>6287.2682197172617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'MDA MB 231'!$A$5:$A$18</c:f>
              <c:strCache>
                <c:ptCount val="14"/>
                <c:pt idx="0">
                  <c:v>Control</c:v>
                </c:pt>
                <c:pt idx="1">
                  <c:v>H</c:v>
                </c:pt>
                <c:pt idx="2">
                  <c:v>RGen3K 5 µg/ml</c:v>
                </c:pt>
                <c:pt idx="3">
                  <c:v>RGen3K 10 µg/ml</c:v>
                </c:pt>
                <c:pt idx="4">
                  <c:v>RGen3K 15 µg/ml</c:v>
                </c:pt>
                <c:pt idx="5">
                  <c:v>TGen3K 5 µg/ml</c:v>
                </c:pt>
                <c:pt idx="6">
                  <c:v>TGen3K 10 µg/ml</c:v>
                </c:pt>
                <c:pt idx="7">
                  <c:v>TGen3K 15 µg/ml</c:v>
                </c:pt>
                <c:pt idx="8">
                  <c:v>SGen3K 5 µg/ml</c:v>
                </c:pt>
                <c:pt idx="9">
                  <c:v>SGen3K 10 µg/ml</c:v>
                </c:pt>
                <c:pt idx="10">
                  <c:v>SGen3K 15 µg/ml</c:v>
                </c:pt>
                <c:pt idx="11">
                  <c:v>KCCYSL 5 µg/ml</c:v>
                </c:pt>
                <c:pt idx="12">
                  <c:v>KCCYSL 10 µg/ml</c:v>
                </c:pt>
                <c:pt idx="13">
                  <c:v>KCCYSL 15 µg/ml</c:v>
                </c:pt>
              </c:strCache>
            </c:strRef>
          </c:cat>
          <c:val>
            <c:numRef>
              <c:f>'MDA MB 231'!$F$5:$F$18</c:f>
              <c:numCache>
                <c:formatCode>General</c:formatCode>
                <c:ptCount val="14"/>
                <c:pt idx="0">
                  <c:v>121053.75</c:v>
                </c:pt>
                <c:pt idx="1">
                  <c:v>131279.75</c:v>
                </c:pt>
                <c:pt idx="2">
                  <c:v>104233.75</c:v>
                </c:pt>
                <c:pt idx="3">
                  <c:v>100144</c:v>
                </c:pt>
                <c:pt idx="4">
                  <c:v>104280.75</c:v>
                </c:pt>
                <c:pt idx="5">
                  <c:v>101370.75</c:v>
                </c:pt>
                <c:pt idx="6">
                  <c:v>100953</c:v>
                </c:pt>
                <c:pt idx="7">
                  <c:v>109605.5</c:v>
                </c:pt>
                <c:pt idx="8">
                  <c:v>130189</c:v>
                </c:pt>
                <c:pt idx="9">
                  <c:v>98481.75</c:v>
                </c:pt>
                <c:pt idx="10">
                  <c:v>127795.5</c:v>
                </c:pt>
                <c:pt idx="11">
                  <c:v>117204.5</c:v>
                </c:pt>
                <c:pt idx="12">
                  <c:v>102163.5</c:v>
                </c:pt>
                <c:pt idx="13">
                  <c:v>98912.5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D-4AFB-BC73-967CB191E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332607"/>
        <c:axId val="18442902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'MDA MB 231'!$B$4</c15:sqref>
                        </c15:formulaRef>
                      </c:ext>
                    </c:extLst>
                    <c:strCache>
                      <c:ptCount val="1"/>
                      <c:pt idx="0">
                        <c:v>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'MDA MB 231'!$A$5:$A$18</c15:sqref>
                        </c15:formulaRef>
                      </c:ext>
                    </c:extLst>
                    <c:strCache>
                      <c:ptCount val="14"/>
                      <c:pt idx="0">
                        <c:v>Control</c:v>
                      </c:pt>
                      <c:pt idx="1">
                        <c:v>H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'MDA MB 231'!$B$5:$B$18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115643</c:v>
                      </c:pt>
                      <c:pt idx="1">
                        <c:v>132701</c:v>
                      </c:pt>
                      <c:pt idx="2">
                        <c:v>133886</c:v>
                      </c:pt>
                      <c:pt idx="3">
                        <c:v>117676</c:v>
                      </c:pt>
                      <c:pt idx="4">
                        <c:v>107116</c:v>
                      </c:pt>
                      <c:pt idx="5">
                        <c:v>111562</c:v>
                      </c:pt>
                      <c:pt idx="6">
                        <c:v>119012</c:v>
                      </c:pt>
                      <c:pt idx="7">
                        <c:v>113402</c:v>
                      </c:pt>
                      <c:pt idx="8">
                        <c:v>120218</c:v>
                      </c:pt>
                      <c:pt idx="9">
                        <c:v>100197</c:v>
                      </c:pt>
                      <c:pt idx="10">
                        <c:v>125640</c:v>
                      </c:pt>
                      <c:pt idx="11">
                        <c:v>113900</c:v>
                      </c:pt>
                      <c:pt idx="12">
                        <c:v>107080</c:v>
                      </c:pt>
                      <c:pt idx="13">
                        <c:v>102500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2FD-4AFB-BC73-967CB191E60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231'!$C$4</c15:sqref>
                        </c15:formulaRef>
                      </c:ext>
                    </c:extLst>
                    <c:strCache>
                      <c:ptCount val="1"/>
                      <c:pt idx="0">
                        <c:v>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231'!$A$5:$A$18</c15:sqref>
                        </c15:formulaRef>
                      </c:ext>
                    </c:extLst>
                    <c:strCache>
                      <c:ptCount val="14"/>
                      <c:pt idx="0">
                        <c:v>Control</c:v>
                      </c:pt>
                      <c:pt idx="1">
                        <c:v>H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231'!$C$5:$C$18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133249</c:v>
                      </c:pt>
                      <c:pt idx="1">
                        <c:v>140946</c:v>
                      </c:pt>
                      <c:pt idx="2">
                        <c:v>106716</c:v>
                      </c:pt>
                      <c:pt idx="3">
                        <c:v>110884</c:v>
                      </c:pt>
                      <c:pt idx="4">
                        <c:v>122087</c:v>
                      </c:pt>
                      <c:pt idx="5">
                        <c:v>124764</c:v>
                      </c:pt>
                      <c:pt idx="6">
                        <c:v>126923</c:v>
                      </c:pt>
                      <c:pt idx="7">
                        <c:v>137225</c:v>
                      </c:pt>
                      <c:pt idx="8">
                        <c:v>129728</c:v>
                      </c:pt>
                      <c:pt idx="9">
                        <c:v>124795</c:v>
                      </c:pt>
                      <c:pt idx="10">
                        <c:v>121559</c:v>
                      </c:pt>
                      <c:pt idx="11">
                        <c:v>120081</c:v>
                      </c:pt>
                      <c:pt idx="12">
                        <c:v>122881</c:v>
                      </c:pt>
                      <c:pt idx="13">
                        <c:v>105355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2FD-4AFB-BC73-967CB191E60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231'!$D$4</c15:sqref>
                        </c15:formulaRef>
                      </c:ext>
                    </c:extLst>
                    <c:strCache>
                      <c:ptCount val="1"/>
                      <c:pt idx="0">
                        <c:v>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231'!$A$5:$A$18</c15:sqref>
                        </c15:formulaRef>
                      </c:ext>
                    </c:extLst>
                    <c:strCache>
                      <c:ptCount val="14"/>
                      <c:pt idx="0">
                        <c:v>Control</c:v>
                      </c:pt>
                      <c:pt idx="1">
                        <c:v>H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231'!$D$5:$D$18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100527</c:v>
                      </c:pt>
                      <c:pt idx="1">
                        <c:v>122166</c:v>
                      </c:pt>
                      <c:pt idx="2">
                        <c:v>80073</c:v>
                      </c:pt>
                      <c:pt idx="3">
                        <c:v>90258</c:v>
                      </c:pt>
                      <c:pt idx="4">
                        <c:v>94726</c:v>
                      </c:pt>
                      <c:pt idx="5">
                        <c:v>90137</c:v>
                      </c:pt>
                      <c:pt idx="6">
                        <c:v>75274</c:v>
                      </c:pt>
                      <c:pt idx="7">
                        <c:v>96535</c:v>
                      </c:pt>
                      <c:pt idx="8">
                        <c:v>121413</c:v>
                      </c:pt>
                      <c:pt idx="9">
                        <c:v>74510</c:v>
                      </c:pt>
                      <c:pt idx="10">
                        <c:v>135848</c:v>
                      </c:pt>
                      <c:pt idx="11">
                        <c:v>131041</c:v>
                      </c:pt>
                      <c:pt idx="12">
                        <c:v>89752</c:v>
                      </c:pt>
                      <c:pt idx="13">
                        <c:v>96535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2FD-4AFB-BC73-967CB191E60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231'!$E$4</c15:sqref>
                        </c15:formulaRef>
                      </c:ext>
                    </c:extLst>
                    <c:strCache>
                      <c:ptCount val="1"/>
                      <c:pt idx="0">
                        <c:v>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231'!$A$5:$A$18</c15:sqref>
                        </c15:formulaRef>
                      </c:ext>
                    </c:extLst>
                    <c:strCache>
                      <c:ptCount val="14"/>
                      <c:pt idx="0">
                        <c:v>Control</c:v>
                      </c:pt>
                      <c:pt idx="1">
                        <c:v>H</c:v>
                      </c:pt>
                      <c:pt idx="2">
                        <c:v>RGen3K 5 µg/ml</c:v>
                      </c:pt>
                      <c:pt idx="3">
                        <c:v>RGen3K 10 µg/ml</c:v>
                      </c:pt>
                      <c:pt idx="4">
                        <c:v>RGen3K 15 µg/ml</c:v>
                      </c:pt>
                      <c:pt idx="5">
                        <c:v>TGen3K 5 µg/ml</c:v>
                      </c:pt>
                      <c:pt idx="6">
                        <c:v>TGen3K 10 µg/ml</c:v>
                      </c:pt>
                      <c:pt idx="7">
                        <c:v>TGen3K 15 µg/ml</c:v>
                      </c:pt>
                      <c:pt idx="8">
                        <c:v>SGen3K 5 µg/ml</c:v>
                      </c:pt>
                      <c:pt idx="9">
                        <c:v>SGen3K 10 µg/ml</c:v>
                      </c:pt>
                      <c:pt idx="10">
                        <c:v>SGen3K 15 µg/ml</c:v>
                      </c:pt>
                      <c:pt idx="11">
                        <c:v>KCCYSL 5 µg/ml</c:v>
                      </c:pt>
                      <c:pt idx="12">
                        <c:v>KCCYSL 10 µg/ml</c:v>
                      </c:pt>
                      <c:pt idx="13">
                        <c:v>KCCYSL 15 µg/ml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'MDA MB 231'!$E$5:$E$18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134796</c:v>
                      </c:pt>
                      <c:pt idx="1">
                        <c:v>129306</c:v>
                      </c:pt>
                      <c:pt idx="2">
                        <c:v>96260</c:v>
                      </c:pt>
                      <c:pt idx="3">
                        <c:v>81758</c:v>
                      </c:pt>
                      <c:pt idx="4">
                        <c:v>93194</c:v>
                      </c:pt>
                      <c:pt idx="5">
                        <c:v>79020</c:v>
                      </c:pt>
                      <c:pt idx="6">
                        <c:v>82603</c:v>
                      </c:pt>
                      <c:pt idx="7">
                        <c:v>91260</c:v>
                      </c:pt>
                      <c:pt idx="8">
                        <c:v>149397</c:v>
                      </c:pt>
                      <c:pt idx="9">
                        <c:v>94425</c:v>
                      </c:pt>
                      <c:pt idx="10">
                        <c:v>128135</c:v>
                      </c:pt>
                      <c:pt idx="11">
                        <c:v>103796</c:v>
                      </c:pt>
                      <c:pt idx="12">
                        <c:v>88941</c:v>
                      </c:pt>
                      <c:pt idx="13">
                        <c:v>91260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2FD-4AFB-BC73-967CB191E608}"/>
                  </c:ext>
                </c:extLst>
              </c15:ser>
            </c15:filteredBarSeries>
          </c:ext>
        </c:extLst>
      </c:barChart>
      <c:catAx>
        <c:axId val="193933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1844290223"/>
        <c:crosses val="autoZero"/>
        <c:auto val="1"/>
        <c:lblAlgn val="ctr"/>
        <c:lblOffset val="100"/>
        <c:noMultiLvlLbl val="0"/>
      </c:catAx>
      <c:valAx>
        <c:axId val="1844290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193933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001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001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539590</xdr:colOff>
      <xdr:row>19</xdr:row>
      <xdr:rowOff>91742</xdr:rowOff>
    </xdr:from>
    <xdr:to>
      <xdr:col>18</xdr:col>
      <xdr:colOff>241558</xdr:colOff>
      <xdr:row>48</xdr:row>
      <xdr:rowOff>184353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56C45F4-9FA6-2032-6405-1DF8411EB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503766</xdr:colOff>
      <xdr:row>19</xdr:row>
      <xdr:rowOff>67733</xdr:rowOff>
    </xdr:from>
    <xdr:to>
      <xdr:col>18</xdr:col>
      <xdr:colOff>198966</xdr:colOff>
      <xdr:row>50</xdr:row>
      <xdr:rowOff>192100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051D99-21E2-A880-6D32-0D775184DB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296625</xdr:colOff>
      <xdr:row>18</xdr:row>
      <xdr:rowOff>162180</xdr:rowOff>
    </xdr:from>
    <xdr:to>
      <xdr:col>6</xdr:col>
      <xdr:colOff>555004</xdr:colOff>
      <xdr:row>33</xdr:row>
      <xdr:rowOff>139116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E0BEC3-2F10-43E9-92CB-095C120F7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26953-D9D0-4358-B0BC-78273FFC51EA}">
  <dimension ref="A1:G26"/>
  <sheetViews>
    <sheetView topLeftCell="A12" workbookViewId="0">
      <selection activeCell="A5" sqref="A5:D18"/>
    </sheetView>
  </sheetViews>
  <sheetFormatPr baseColWidth="10" defaultColWidth="8.83203125" defaultRowHeight="15" x14ac:dyDescent="0.2"/>
  <cols>
    <col min="4" max="4" width="15.33203125" customWidth="1"/>
    <col min="6" max="6" width="11.83203125" bestFit="1" customWidth="1"/>
  </cols>
  <sheetData>
    <row r="1" spans="1:4" x14ac:dyDescent="0.2">
      <c r="A1" t="s">
        <v>90</v>
      </c>
    </row>
    <row r="3" spans="1:4" ht="16" thickBot="1" x14ac:dyDescent="0.25">
      <c r="A3" t="s">
        <v>91</v>
      </c>
    </row>
    <row r="4" spans="1:4" x14ac:dyDescent="0.2">
      <c r="A4" s="31" t="s">
        <v>92</v>
      </c>
      <c r="B4" s="31" t="s">
        <v>93</v>
      </c>
      <c r="C4" s="31" t="s">
        <v>95</v>
      </c>
      <c r="D4" s="31" t="s">
        <v>96</v>
      </c>
    </row>
    <row r="5" spans="1:4" x14ac:dyDescent="0.2">
      <c r="A5" s="32" t="s">
        <v>42</v>
      </c>
      <c r="B5">
        <v>3</v>
      </c>
      <c r="C5" s="34">
        <v>61898.666666666664</v>
      </c>
      <c r="D5" s="34">
        <v>2186.3049497573143</v>
      </c>
    </row>
    <row r="6" spans="1:4" x14ac:dyDescent="0.2">
      <c r="A6" s="32" t="s">
        <v>112</v>
      </c>
      <c r="B6">
        <v>4</v>
      </c>
      <c r="C6" s="34">
        <v>20131</v>
      </c>
      <c r="D6" s="34">
        <v>1966.8931508006901</v>
      </c>
    </row>
    <row r="7" spans="1:4" x14ac:dyDescent="0.2">
      <c r="A7" s="32" t="s">
        <v>113</v>
      </c>
      <c r="B7">
        <v>4</v>
      </c>
      <c r="C7" s="34">
        <v>27290.5</v>
      </c>
      <c r="D7" s="34">
        <v>3156.4226058414083</v>
      </c>
    </row>
    <row r="8" spans="1:4" x14ac:dyDescent="0.2">
      <c r="A8" s="32" t="s">
        <v>114</v>
      </c>
      <c r="B8">
        <v>4</v>
      </c>
      <c r="C8" s="34">
        <v>30873</v>
      </c>
      <c r="D8" s="34">
        <v>530.55379871727746</v>
      </c>
    </row>
    <row r="9" spans="1:4" x14ac:dyDescent="0.2">
      <c r="A9" s="32" t="s">
        <v>115</v>
      </c>
      <c r="B9">
        <v>4</v>
      </c>
      <c r="C9" s="34">
        <v>30276.25</v>
      </c>
      <c r="D9" s="34">
        <v>3471.0920831922626</v>
      </c>
    </row>
    <row r="10" spans="1:4" x14ac:dyDescent="0.2">
      <c r="A10" s="32" t="s">
        <v>116</v>
      </c>
      <c r="B10">
        <v>4</v>
      </c>
      <c r="C10" s="34">
        <v>36614.25</v>
      </c>
      <c r="D10" s="34">
        <v>6597.7151284870324</v>
      </c>
    </row>
    <row r="11" spans="1:4" x14ac:dyDescent="0.2">
      <c r="A11" s="32" t="s">
        <v>117</v>
      </c>
      <c r="B11">
        <v>4</v>
      </c>
      <c r="C11" s="34">
        <v>29402.5</v>
      </c>
      <c r="D11" s="34">
        <v>7211.833262076987</v>
      </c>
    </row>
    <row r="12" spans="1:4" x14ac:dyDescent="0.2">
      <c r="A12" s="32" t="s">
        <v>118</v>
      </c>
      <c r="B12">
        <v>4</v>
      </c>
      <c r="C12" s="34">
        <v>24512.5</v>
      </c>
      <c r="D12" s="34">
        <v>2496.5689121939599</v>
      </c>
    </row>
    <row r="13" spans="1:4" x14ac:dyDescent="0.2">
      <c r="A13" s="32" t="s">
        <v>119</v>
      </c>
      <c r="B13">
        <v>4</v>
      </c>
      <c r="C13" s="34">
        <v>19198.5</v>
      </c>
      <c r="D13" s="34">
        <v>4090.8076219739301</v>
      </c>
    </row>
    <row r="14" spans="1:4" x14ac:dyDescent="0.2">
      <c r="A14" s="32" t="s">
        <v>120</v>
      </c>
      <c r="B14">
        <v>4</v>
      </c>
      <c r="C14" s="34">
        <v>29325</v>
      </c>
      <c r="D14" s="34">
        <v>2114.5002561677152</v>
      </c>
    </row>
    <row r="15" spans="1:4" x14ac:dyDescent="0.2">
      <c r="A15" s="32" t="s">
        <v>121</v>
      </c>
      <c r="B15">
        <v>4</v>
      </c>
      <c r="C15" s="34">
        <v>40646.75</v>
      </c>
      <c r="D15" s="34">
        <v>2785.018417054604</v>
      </c>
    </row>
    <row r="16" spans="1:4" x14ac:dyDescent="0.2">
      <c r="A16" s="32" t="s">
        <v>122</v>
      </c>
      <c r="B16">
        <v>4</v>
      </c>
      <c r="C16" s="34">
        <v>52242.75</v>
      </c>
      <c r="D16" s="34">
        <v>5720.7055727418801</v>
      </c>
    </row>
    <row r="17" spans="1:7" x14ac:dyDescent="0.2">
      <c r="A17" s="32" t="s">
        <v>123</v>
      </c>
      <c r="B17">
        <v>4</v>
      </c>
      <c r="C17" s="34">
        <v>45282</v>
      </c>
      <c r="D17" s="34">
        <v>3580.5125331438235</v>
      </c>
    </row>
    <row r="18" spans="1:7" ht="16" thickBot="1" x14ac:dyDescent="0.25">
      <c r="A18" s="33" t="s">
        <v>124</v>
      </c>
      <c r="B18" s="18">
        <v>4</v>
      </c>
      <c r="C18" s="35">
        <v>47614</v>
      </c>
      <c r="D18" s="35">
        <v>6417.0745671216882</v>
      </c>
    </row>
    <row r="21" spans="1:7" ht="16" thickBot="1" x14ac:dyDescent="0.25">
      <c r="A21" t="s">
        <v>97</v>
      </c>
    </row>
    <row r="22" spans="1:7" x14ac:dyDescent="0.2">
      <c r="A22" s="31" t="s">
        <v>98</v>
      </c>
      <c r="B22" s="31" t="s">
        <v>99</v>
      </c>
      <c r="C22" s="31" t="s">
        <v>100</v>
      </c>
      <c r="D22" s="31" t="s">
        <v>101</v>
      </c>
      <c r="E22" s="31" t="s">
        <v>102</v>
      </c>
      <c r="F22" s="31" t="s">
        <v>103</v>
      </c>
      <c r="G22" s="31" t="s">
        <v>104</v>
      </c>
    </row>
    <row r="23" spans="1:7" x14ac:dyDescent="0.2">
      <c r="A23" t="s">
        <v>105</v>
      </c>
      <c r="B23">
        <v>7528905573.1696997</v>
      </c>
      <c r="C23">
        <v>13</v>
      </c>
      <c r="D23">
        <v>579146582.55151534</v>
      </c>
      <c r="E23">
        <v>32.069341912476226</v>
      </c>
      <c r="F23">
        <v>2.5405865734813569E-17</v>
      </c>
      <c r="G23">
        <v>1.9673281990076992</v>
      </c>
    </row>
    <row r="24" spans="1:7" x14ac:dyDescent="0.2">
      <c r="A24" t="s">
        <v>106</v>
      </c>
      <c r="B24">
        <v>740427101.66666663</v>
      </c>
      <c r="C24">
        <v>41</v>
      </c>
      <c r="D24">
        <v>18059197.601626016</v>
      </c>
    </row>
    <row r="26" spans="1:7" ht="16" thickBot="1" x14ac:dyDescent="0.25">
      <c r="A26" s="18" t="s">
        <v>107</v>
      </c>
      <c r="B26" s="18">
        <v>8269332674.8363667</v>
      </c>
      <c r="C26" s="18">
        <v>54</v>
      </c>
      <c r="D26" s="18"/>
      <c r="E26" s="18"/>
      <c r="F26" s="18"/>
      <c r="G26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2E0BE-A7A9-45B1-96A4-C5C84A8E79D8}">
  <dimension ref="A1:AK70"/>
  <sheetViews>
    <sheetView tabSelected="1" zoomScale="124" zoomScaleNormal="124" workbookViewId="0">
      <selection activeCell="H41" sqref="H41"/>
    </sheetView>
  </sheetViews>
  <sheetFormatPr baseColWidth="10" defaultColWidth="8.83203125" defaultRowHeight="15" x14ac:dyDescent="0.2"/>
  <cols>
    <col min="1" max="1" width="17.83203125" customWidth="1"/>
    <col min="2" max="2" width="12.33203125" bestFit="1" customWidth="1"/>
    <col min="4" max="6" width="11.83203125" bestFit="1" customWidth="1"/>
    <col min="10" max="10" width="18.1640625" customWidth="1"/>
    <col min="21" max="21" width="11.83203125" bestFit="1" customWidth="1"/>
    <col min="22" max="22" width="11.83203125" customWidth="1"/>
    <col min="23" max="23" width="13.33203125" customWidth="1"/>
    <col min="24" max="25" width="11.83203125" bestFit="1" customWidth="1"/>
    <col min="27" max="27" width="11.83203125" bestFit="1" customWidth="1"/>
  </cols>
  <sheetData>
    <row r="1" spans="1:37" ht="16" thickBot="1" x14ac:dyDescent="0.25">
      <c r="X1" s="8" t="s">
        <v>32</v>
      </c>
      <c r="Y1" s="9" t="s">
        <v>33</v>
      </c>
      <c r="Z1" s="9" t="s">
        <v>34</v>
      </c>
      <c r="AA1" s="9" t="s">
        <v>35</v>
      </c>
      <c r="AB1" s="9" t="s">
        <v>36</v>
      </c>
      <c r="AC1" s="10" t="s">
        <v>37</v>
      </c>
    </row>
    <row r="2" spans="1:37" ht="14.5" customHeight="1" x14ac:dyDescent="0.2">
      <c r="V2" s="38" t="s">
        <v>31</v>
      </c>
      <c r="W2" s="1">
        <v>1</v>
      </c>
    </row>
    <row r="3" spans="1:37" ht="16" thickBot="1" x14ac:dyDescent="0.25">
      <c r="V3" s="39"/>
      <c r="W3" s="15">
        <v>2</v>
      </c>
      <c r="X3">
        <v>64192</v>
      </c>
      <c r="Y3">
        <v>3308011</v>
      </c>
      <c r="Z3">
        <v>51.533000000000001</v>
      </c>
      <c r="AA3">
        <v>67.302000000000007</v>
      </c>
      <c r="AB3">
        <v>255</v>
      </c>
      <c r="AC3">
        <v>13140.933999999999</v>
      </c>
    </row>
    <row r="4" spans="1:37" ht="16" thickBot="1" x14ac:dyDescent="0.25">
      <c r="A4" s="19" t="s">
        <v>89</v>
      </c>
      <c r="B4" s="11">
        <v>1</v>
      </c>
      <c r="C4" s="12">
        <v>2</v>
      </c>
      <c r="D4" s="12">
        <v>3</v>
      </c>
      <c r="E4" s="13">
        <v>4</v>
      </c>
      <c r="F4" s="17" t="s">
        <v>0</v>
      </c>
      <c r="G4" s="17" t="s">
        <v>1</v>
      </c>
      <c r="H4" s="36"/>
      <c r="I4" s="36"/>
      <c r="J4" s="19" t="s">
        <v>89</v>
      </c>
      <c r="K4" s="36">
        <v>1</v>
      </c>
      <c r="L4" s="36">
        <v>2</v>
      </c>
      <c r="M4" s="36">
        <v>3</v>
      </c>
      <c r="N4" s="36">
        <v>4</v>
      </c>
      <c r="O4" s="36">
        <v>5</v>
      </c>
      <c r="P4" s="36">
        <v>6</v>
      </c>
      <c r="Q4" s="17" t="s">
        <v>0</v>
      </c>
      <c r="R4" s="17" t="s">
        <v>1</v>
      </c>
      <c r="S4" s="36"/>
      <c r="T4" s="36"/>
      <c r="V4" s="39"/>
      <c r="W4" s="2">
        <v>3</v>
      </c>
      <c r="X4">
        <v>59838</v>
      </c>
      <c r="Y4">
        <v>3491364</v>
      </c>
      <c r="Z4">
        <v>58.347000000000001</v>
      </c>
      <c r="AA4">
        <v>71.031999999999996</v>
      </c>
      <c r="AB4">
        <v>255</v>
      </c>
      <c r="AC4">
        <v>14878.468999999999</v>
      </c>
    </row>
    <row r="5" spans="1:37" ht="16" thickBot="1" x14ac:dyDescent="0.25">
      <c r="A5" s="15" t="s">
        <v>137</v>
      </c>
      <c r="B5" s="20"/>
      <c r="C5">
        <f>X3</f>
        <v>64192</v>
      </c>
      <c r="D5">
        <f>X4</f>
        <v>59838</v>
      </c>
      <c r="E5" s="21">
        <f>X5</f>
        <v>61666</v>
      </c>
      <c r="F5" s="15">
        <f>AVERAGE(B5:E5)</f>
        <v>61898.666666666664</v>
      </c>
      <c r="G5" s="15">
        <f t="shared" ref="G5:G18" si="0">STDEV(B5:E5)</f>
        <v>2186.3049497573143</v>
      </c>
      <c r="J5" s="15" t="s">
        <v>137</v>
      </c>
      <c r="L5">
        <v>64192</v>
      </c>
      <c r="M5">
        <v>59838</v>
      </c>
      <c r="N5">
        <v>61666</v>
      </c>
      <c r="Q5" s="15">
        <f>AVERAGE(K5:N5)*100/F$5</f>
        <v>100</v>
      </c>
      <c r="R5" s="15">
        <f>AVERAGE(L5:Q5)/G$5</f>
        <v>21.245435137104714</v>
      </c>
      <c r="V5" s="40"/>
      <c r="W5" s="3">
        <v>4</v>
      </c>
      <c r="X5">
        <v>61666</v>
      </c>
      <c r="Y5">
        <v>3434063</v>
      </c>
      <c r="Z5">
        <v>55.688000000000002</v>
      </c>
      <c r="AA5">
        <v>69.866</v>
      </c>
      <c r="AB5">
        <v>255</v>
      </c>
      <c r="AC5">
        <v>14200.468000000001</v>
      </c>
    </row>
    <row r="6" spans="1:37" x14ac:dyDescent="0.2">
      <c r="A6" s="15" t="s">
        <v>171</v>
      </c>
      <c r="B6" s="20">
        <f>X6</f>
        <v>19072</v>
      </c>
      <c r="C6">
        <f>X7</f>
        <v>23051</v>
      </c>
      <c r="D6">
        <f>X8</f>
        <v>18864</v>
      </c>
      <c r="E6" s="21">
        <f>X9</f>
        <v>19537</v>
      </c>
      <c r="F6" s="15">
        <f t="shared" ref="F6:F18" si="1">AVERAGE(B6:E6)</f>
        <v>20131</v>
      </c>
      <c r="G6" s="15">
        <f t="shared" si="0"/>
        <v>1966.8931508006901</v>
      </c>
      <c r="J6" s="15" t="s">
        <v>172</v>
      </c>
      <c r="K6">
        <v>19072</v>
      </c>
      <c r="L6">
        <v>23051</v>
      </c>
      <c r="M6">
        <v>18864</v>
      </c>
      <c r="N6">
        <v>19537</v>
      </c>
      <c r="O6">
        <v>16602</v>
      </c>
      <c r="P6">
        <v>17169</v>
      </c>
      <c r="Q6" s="15">
        <f>AVERAGE(K6:P6)*100/F$5</f>
        <v>30.774760899534726</v>
      </c>
      <c r="R6" s="15">
        <f>AVERAGE(K6:P6)/G$5</f>
        <v>8.7129504366630908</v>
      </c>
      <c r="V6" s="38" t="s">
        <v>10</v>
      </c>
      <c r="W6" s="1">
        <v>1</v>
      </c>
      <c r="X6">
        <v>19072</v>
      </c>
      <c r="Y6">
        <v>4270521</v>
      </c>
      <c r="Z6">
        <v>223.916</v>
      </c>
      <c r="AA6">
        <v>86.884</v>
      </c>
      <c r="AB6">
        <v>255</v>
      </c>
      <c r="AC6">
        <v>57098.514000000003</v>
      </c>
    </row>
    <row r="7" spans="1:37" x14ac:dyDescent="0.2">
      <c r="A7" s="15" t="s">
        <v>125</v>
      </c>
      <c r="B7" s="29">
        <f>X10</f>
        <v>23183</v>
      </c>
      <c r="C7">
        <f>X11</f>
        <v>29125</v>
      </c>
      <c r="D7">
        <f>X12</f>
        <v>30307</v>
      </c>
      <c r="E7" s="21">
        <f>X13</f>
        <v>26547</v>
      </c>
      <c r="F7" s="15">
        <f>AVERAGE(C7:E7)</f>
        <v>28659.666666666668</v>
      </c>
      <c r="G7" s="15">
        <f t="shared" si="0"/>
        <v>3156.4226058414083</v>
      </c>
      <c r="J7" s="15" t="s">
        <v>173</v>
      </c>
      <c r="K7">
        <v>23183</v>
      </c>
      <c r="L7">
        <v>29125</v>
      </c>
      <c r="M7">
        <v>30307</v>
      </c>
      <c r="N7">
        <v>26547</v>
      </c>
      <c r="O7">
        <v>27832</v>
      </c>
      <c r="P7">
        <v>28322</v>
      </c>
      <c r="Q7" s="15">
        <f t="shared" ref="Q7:Q18" si="2">AVERAGE(K7:P7)*100/F$5</f>
        <v>44.512536618990183</v>
      </c>
      <c r="R7" s="15">
        <f t="shared" ref="R7:R18" si="3">AVERAGE(K7:P7)/G$5</f>
        <v>12.602389556738226</v>
      </c>
      <c r="V7" s="39"/>
      <c r="W7" s="15">
        <v>2</v>
      </c>
      <c r="X7">
        <v>23051</v>
      </c>
      <c r="Y7">
        <v>4258488</v>
      </c>
      <c r="Z7">
        <v>184.74199999999999</v>
      </c>
      <c r="AA7">
        <v>86.638999999999996</v>
      </c>
      <c r="AB7">
        <v>255</v>
      </c>
      <c r="AC7">
        <v>47109.212</v>
      </c>
      <c r="AE7" t="s">
        <v>138</v>
      </c>
      <c r="AG7">
        <v>4353426</v>
      </c>
      <c r="AH7">
        <v>262.22300000000001</v>
      </c>
      <c r="AI7">
        <v>88.570999999999998</v>
      </c>
      <c r="AJ7">
        <v>255</v>
      </c>
      <c r="AK7">
        <v>66866.861000000004</v>
      </c>
    </row>
    <row r="8" spans="1:37" x14ac:dyDescent="0.2">
      <c r="A8" s="15" t="s">
        <v>126</v>
      </c>
      <c r="B8" s="20">
        <f>X14</f>
        <v>31082</v>
      </c>
      <c r="C8">
        <f>X15</f>
        <v>30287</v>
      </c>
      <c r="D8">
        <f>X16</f>
        <v>31501</v>
      </c>
      <c r="E8" s="21">
        <f>X17</f>
        <v>30622</v>
      </c>
      <c r="F8" s="15">
        <f t="shared" si="1"/>
        <v>30873</v>
      </c>
      <c r="G8" s="15">
        <f t="shared" si="0"/>
        <v>530.55379871727746</v>
      </c>
      <c r="J8" s="15" t="s">
        <v>174</v>
      </c>
      <c r="K8">
        <v>31082</v>
      </c>
      <c r="L8">
        <v>30287</v>
      </c>
      <c r="M8">
        <v>31501</v>
      </c>
      <c r="N8">
        <v>30622</v>
      </c>
      <c r="O8">
        <v>24967</v>
      </c>
      <c r="P8">
        <v>30439</v>
      </c>
      <c r="Q8" s="15">
        <f t="shared" si="2"/>
        <v>48.16958900568671</v>
      </c>
      <c r="R8" s="15">
        <f t="shared" si="3"/>
        <v>13.637774244001518</v>
      </c>
      <c r="V8" s="39"/>
      <c r="W8" s="2">
        <v>3</v>
      </c>
      <c r="X8">
        <v>18864</v>
      </c>
      <c r="Y8">
        <v>4274823</v>
      </c>
      <c r="Z8">
        <v>226.613</v>
      </c>
      <c r="AA8">
        <v>86.971000000000004</v>
      </c>
      <c r="AB8">
        <v>255</v>
      </c>
      <c r="AC8">
        <v>57786.252</v>
      </c>
      <c r="AE8" t="s">
        <v>144</v>
      </c>
      <c r="AG8">
        <v>399516</v>
      </c>
      <c r="AH8">
        <v>23.27</v>
      </c>
      <c r="AI8">
        <v>8.1280000000000001</v>
      </c>
      <c r="AJ8">
        <v>255</v>
      </c>
      <c r="AK8">
        <v>5933.7520000000004</v>
      </c>
    </row>
    <row r="9" spans="1:37" ht="16" thickBot="1" x14ac:dyDescent="0.25">
      <c r="A9" s="15" t="s">
        <v>127</v>
      </c>
      <c r="B9" s="20">
        <f>X18</f>
        <v>34697</v>
      </c>
      <c r="C9">
        <f>X19</f>
        <v>31396</v>
      </c>
      <c r="D9">
        <f>X20</f>
        <v>27506</v>
      </c>
      <c r="E9" s="21">
        <f>X21</f>
        <v>27506</v>
      </c>
      <c r="F9" s="15">
        <f t="shared" si="1"/>
        <v>30276.25</v>
      </c>
      <c r="G9" s="15">
        <f t="shared" si="0"/>
        <v>3471.0920831922626</v>
      </c>
      <c r="J9" s="15" t="s">
        <v>175</v>
      </c>
      <c r="K9">
        <v>34697</v>
      </c>
      <c r="L9">
        <v>31396</v>
      </c>
      <c r="M9">
        <v>27506</v>
      </c>
      <c r="N9">
        <v>27506</v>
      </c>
      <c r="O9">
        <v>29436</v>
      </c>
      <c r="P9">
        <v>26350</v>
      </c>
      <c r="Q9" s="15">
        <f t="shared" si="2"/>
        <v>47.629189643287951</v>
      </c>
      <c r="R9" s="15">
        <f t="shared" si="3"/>
        <v>13.484776374222587</v>
      </c>
      <c r="V9" s="40"/>
      <c r="W9" s="3">
        <v>4</v>
      </c>
      <c r="X9">
        <v>19537</v>
      </c>
      <c r="Y9">
        <v>4321822</v>
      </c>
      <c r="Z9">
        <v>221.21199999999999</v>
      </c>
      <c r="AA9">
        <v>87.927999999999997</v>
      </c>
      <c r="AB9">
        <v>255</v>
      </c>
      <c r="AC9">
        <v>56409.101000000002</v>
      </c>
    </row>
    <row r="10" spans="1:37" x14ac:dyDescent="0.2">
      <c r="A10" s="15" t="s">
        <v>128</v>
      </c>
      <c r="B10" s="20">
        <f>X22</f>
        <v>41076</v>
      </c>
      <c r="C10">
        <f>X23</f>
        <v>43395</v>
      </c>
      <c r="D10">
        <f>X24</f>
        <v>30125</v>
      </c>
      <c r="E10" s="21">
        <f>X25</f>
        <v>31861</v>
      </c>
      <c r="F10" s="15">
        <f t="shared" si="1"/>
        <v>36614.25</v>
      </c>
      <c r="G10" s="15">
        <f t="shared" si="0"/>
        <v>6597.7151284870324</v>
      </c>
      <c r="J10" s="15" t="s">
        <v>176</v>
      </c>
      <c r="K10">
        <v>41076</v>
      </c>
      <c r="L10">
        <v>43395</v>
      </c>
      <c r="M10">
        <v>30125</v>
      </c>
      <c r="N10">
        <v>31861</v>
      </c>
      <c r="O10">
        <v>38423</v>
      </c>
      <c r="P10">
        <v>37718</v>
      </c>
      <c r="Q10" s="15">
        <f t="shared" si="2"/>
        <v>59.936132173013959</v>
      </c>
      <c r="R10" s="15">
        <f t="shared" si="3"/>
        <v>16.969117995540753</v>
      </c>
      <c r="V10" s="46" t="s">
        <v>11</v>
      </c>
      <c r="W10" s="1">
        <v>1</v>
      </c>
      <c r="X10">
        <v>23183</v>
      </c>
      <c r="Y10">
        <v>4226320</v>
      </c>
      <c r="Z10">
        <v>182.303</v>
      </c>
      <c r="AA10">
        <v>85.984999999999999</v>
      </c>
      <c r="AB10">
        <v>255</v>
      </c>
      <c r="AC10">
        <v>46487.15</v>
      </c>
    </row>
    <row r="11" spans="1:37" x14ac:dyDescent="0.2">
      <c r="A11" s="15" t="s">
        <v>129</v>
      </c>
      <c r="B11" s="20">
        <f>X26</f>
        <v>24926</v>
      </c>
      <c r="C11">
        <f>X27</f>
        <v>22195</v>
      </c>
      <c r="D11" s="30">
        <f>X28</f>
        <v>38054</v>
      </c>
      <c r="E11" s="21">
        <f>X29</f>
        <v>32435</v>
      </c>
      <c r="F11" s="15">
        <f>AVERAGE(B11:C11,E11)</f>
        <v>26518.666666666668</v>
      </c>
      <c r="G11" s="15">
        <f t="shared" si="0"/>
        <v>7211.833262076987</v>
      </c>
      <c r="J11" s="15" t="s">
        <v>177</v>
      </c>
      <c r="K11">
        <v>24926</v>
      </c>
      <c r="L11">
        <v>22195</v>
      </c>
      <c r="M11">
        <v>38054</v>
      </c>
      <c r="N11">
        <v>32435</v>
      </c>
      <c r="O11">
        <v>36233</v>
      </c>
      <c r="P11">
        <v>27617</v>
      </c>
      <c r="Q11" s="15">
        <f t="shared" si="2"/>
        <v>48.859426158883331</v>
      </c>
      <c r="R11" s="15">
        <f t="shared" si="3"/>
        <v>13.833080941746221</v>
      </c>
      <c r="V11" s="47"/>
      <c r="W11" s="15">
        <v>2</v>
      </c>
      <c r="X11">
        <v>29125</v>
      </c>
      <c r="Y11">
        <v>3969361</v>
      </c>
      <c r="Z11">
        <v>136.28700000000001</v>
      </c>
      <c r="AA11">
        <v>80.757000000000005</v>
      </c>
      <c r="AB11">
        <v>255</v>
      </c>
      <c r="AC11">
        <v>34753.203999999998</v>
      </c>
      <c r="AE11" t="s">
        <v>143</v>
      </c>
      <c r="AG11">
        <v>4374905</v>
      </c>
      <c r="AH11">
        <v>251.2</v>
      </c>
      <c r="AI11">
        <v>89.007999999999996</v>
      </c>
      <c r="AJ11">
        <v>255</v>
      </c>
      <c r="AK11">
        <v>64056.084999999999</v>
      </c>
    </row>
    <row r="12" spans="1:37" x14ac:dyDescent="0.2">
      <c r="A12" s="15" t="s">
        <v>130</v>
      </c>
      <c r="B12" s="20">
        <f>X30</f>
        <v>24182</v>
      </c>
      <c r="C12">
        <f>X31</f>
        <v>21357</v>
      </c>
      <c r="D12">
        <f>X32</f>
        <v>27386</v>
      </c>
      <c r="E12" s="21">
        <f>X33</f>
        <v>25125</v>
      </c>
      <c r="F12" s="15">
        <f t="shared" si="1"/>
        <v>24512.5</v>
      </c>
      <c r="G12" s="15">
        <f t="shared" si="0"/>
        <v>2496.5689121939599</v>
      </c>
      <c r="J12" s="15" t="s">
        <v>178</v>
      </c>
      <c r="K12">
        <v>24182</v>
      </c>
      <c r="L12">
        <v>21357</v>
      </c>
      <c r="M12">
        <v>27386</v>
      </c>
      <c r="N12">
        <v>25125</v>
      </c>
      <c r="O12">
        <v>25889</v>
      </c>
      <c r="P12">
        <v>21775</v>
      </c>
      <c r="Q12" s="15">
        <f t="shared" si="2"/>
        <v>39.234555402378085</v>
      </c>
      <c r="R12" s="15">
        <f t="shared" si="3"/>
        <v>11.108087492260603</v>
      </c>
      <c r="V12" s="47"/>
      <c r="W12" s="2">
        <v>3</v>
      </c>
      <c r="X12">
        <v>30307</v>
      </c>
      <c r="Y12">
        <v>4153158</v>
      </c>
      <c r="Z12">
        <v>137.036</v>
      </c>
      <c r="AA12">
        <v>84.495999999999995</v>
      </c>
      <c r="AB12">
        <v>255</v>
      </c>
      <c r="AC12">
        <v>34944.247000000003</v>
      </c>
      <c r="AE12" t="s">
        <v>2</v>
      </c>
      <c r="AG12">
        <v>4455235</v>
      </c>
      <c r="AH12">
        <v>366.35399999999998</v>
      </c>
      <c r="AI12">
        <v>90.641999999999996</v>
      </c>
      <c r="AJ12">
        <v>255</v>
      </c>
      <c r="AK12">
        <v>93420.354000000007</v>
      </c>
    </row>
    <row r="13" spans="1:37" ht="16" thickBot="1" x14ac:dyDescent="0.25">
      <c r="A13" s="15" t="s">
        <v>131</v>
      </c>
      <c r="B13" s="20">
        <f>X34</f>
        <v>17249</v>
      </c>
      <c r="C13">
        <f>X35</f>
        <v>14546</v>
      </c>
      <c r="D13">
        <f>X36</f>
        <v>21282</v>
      </c>
      <c r="E13" s="21">
        <f>X37</f>
        <v>23717</v>
      </c>
      <c r="F13" s="15">
        <f t="shared" si="1"/>
        <v>19198.5</v>
      </c>
      <c r="G13" s="15">
        <f t="shared" si="0"/>
        <v>4090.8076219739301</v>
      </c>
      <c r="J13" s="15" t="s">
        <v>179</v>
      </c>
      <c r="K13">
        <v>17249</v>
      </c>
      <c r="L13">
        <v>14546</v>
      </c>
      <c r="M13">
        <v>21282</v>
      </c>
      <c r="N13">
        <v>23717</v>
      </c>
      <c r="O13">
        <v>17379</v>
      </c>
      <c r="P13">
        <v>21639</v>
      </c>
      <c r="Q13" s="15">
        <f t="shared" si="2"/>
        <v>31.183224194382216</v>
      </c>
      <c r="R13" s="15">
        <f t="shared" si="3"/>
        <v>8.8285945664362036</v>
      </c>
      <c r="V13" s="48"/>
      <c r="W13" s="3">
        <v>4</v>
      </c>
      <c r="X13">
        <v>26547</v>
      </c>
      <c r="Y13">
        <v>4057548</v>
      </c>
      <c r="Z13">
        <v>152.84399999999999</v>
      </c>
      <c r="AA13">
        <v>82.551000000000002</v>
      </c>
      <c r="AB13">
        <v>255</v>
      </c>
      <c r="AC13">
        <v>38975.203999999998</v>
      </c>
    </row>
    <row r="14" spans="1:37" x14ac:dyDescent="0.2">
      <c r="A14" s="15" t="s">
        <v>132</v>
      </c>
      <c r="B14" s="20">
        <f>X38</f>
        <v>27781</v>
      </c>
      <c r="C14">
        <f>X39</f>
        <v>30232</v>
      </c>
      <c r="D14">
        <f>X40</f>
        <v>27407</v>
      </c>
      <c r="E14" s="21">
        <f>X41</f>
        <v>31880</v>
      </c>
      <c r="F14" s="15">
        <f t="shared" si="1"/>
        <v>29325</v>
      </c>
      <c r="G14" s="15">
        <f t="shared" si="0"/>
        <v>2114.5002561677152</v>
      </c>
      <c r="J14" s="15" t="s">
        <v>180</v>
      </c>
      <c r="K14">
        <v>27781</v>
      </c>
      <c r="L14">
        <v>30232</v>
      </c>
      <c r="M14">
        <v>27407</v>
      </c>
      <c r="N14">
        <v>31880</v>
      </c>
      <c r="O14">
        <v>31373</v>
      </c>
      <c r="P14">
        <v>28171</v>
      </c>
      <c r="Q14" s="15">
        <f t="shared" si="2"/>
        <v>47.616534551094261</v>
      </c>
      <c r="R14" s="15">
        <f t="shared" si="3"/>
        <v>13.481193464466928</v>
      </c>
      <c r="V14" s="46" t="s">
        <v>12</v>
      </c>
      <c r="W14" s="1">
        <v>1</v>
      </c>
      <c r="X14">
        <v>31082</v>
      </c>
      <c r="Y14">
        <v>4111686</v>
      </c>
      <c r="Z14">
        <v>132.285</v>
      </c>
      <c r="AA14">
        <v>83.652000000000001</v>
      </c>
      <c r="AB14">
        <v>255</v>
      </c>
      <c r="AC14">
        <v>33732.705000000002</v>
      </c>
    </row>
    <row r="15" spans="1:37" x14ac:dyDescent="0.2">
      <c r="A15" s="15" t="s">
        <v>133</v>
      </c>
      <c r="B15" s="20">
        <f>X42</f>
        <v>36544</v>
      </c>
      <c r="C15">
        <f>X43</f>
        <v>41292</v>
      </c>
      <c r="D15">
        <f>X44</f>
        <v>42229</v>
      </c>
      <c r="E15" s="21">
        <f>X45</f>
        <v>42522</v>
      </c>
      <c r="F15" s="15">
        <f t="shared" si="1"/>
        <v>40646.75</v>
      </c>
      <c r="G15" s="15">
        <f t="shared" si="0"/>
        <v>2785.018417054604</v>
      </c>
      <c r="J15" s="15" t="s">
        <v>181</v>
      </c>
      <c r="K15">
        <v>36544</v>
      </c>
      <c r="L15">
        <v>41292</v>
      </c>
      <c r="M15">
        <v>42229</v>
      </c>
      <c r="N15">
        <v>42522</v>
      </c>
      <c r="O15">
        <v>40002</v>
      </c>
      <c r="P15">
        <v>40342</v>
      </c>
      <c r="Q15" s="15">
        <f t="shared" si="2"/>
        <v>65.410940461830094</v>
      </c>
      <c r="R15" s="15">
        <f t="shared" si="3"/>
        <v>18.519145741537262</v>
      </c>
      <c r="V15" s="47"/>
      <c r="W15" s="15">
        <v>2</v>
      </c>
      <c r="X15">
        <v>30287</v>
      </c>
      <c r="Y15">
        <v>4065774</v>
      </c>
      <c r="Z15">
        <v>134.24199999999999</v>
      </c>
      <c r="AA15">
        <v>82.718000000000004</v>
      </c>
      <c r="AB15">
        <v>255</v>
      </c>
      <c r="AC15">
        <v>34231.597000000002</v>
      </c>
    </row>
    <row r="16" spans="1:37" x14ac:dyDescent="0.2">
      <c r="A16" s="15" t="s">
        <v>134</v>
      </c>
      <c r="B16" s="20">
        <f>X46</f>
        <v>53689</v>
      </c>
      <c r="C16">
        <f>X47</f>
        <v>44911</v>
      </c>
      <c r="D16">
        <f>X48</f>
        <v>58722</v>
      </c>
      <c r="E16" s="21">
        <f>X49</f>
        <v>51649</v>
      </c>
      <c r="F16" s="15">
        <f t="shared" si="1"/>
        <v>52242.75</v>
      </c>
      <c r="G16" s="15">
        <f t="shared" si="0"/>
        <v>5720.7055727418801</v>
      </c>
      <c r="J16" s="15" t="s">
        <v>182</v>
      </c>
      <c r="K16">
        <v>53689</v>
      </c>
      <c r="L16">
        <v>44911</v>
      </c>
      <c r="M16">
        <v>58722</v>
      </c>
      <c r="N16">
        <v>51649</v>
      </c>
      <c r="O16">
        <v>45077</v>
      </c>
      <c r="P16">
        <v>46504</v>
      </c>
      <c r="Q16" s="15">
        <f t="shared" si="2"/>
        <v>80.925814234016897</v>
      </c>
      <c r="R16" s="15">
        <f t="shared" si="3"/>
        <v>22.911716869854018</v>
      </c>
      <c r="V16" s="47"/>
      <c r="W16" s="2">
        <v>3</v>
      </c>
      <c r="X16">
        <v>31501</v>
      </c>
      <c r="Y16">
        <v>4004066</v>
      </c>
      <c r="Z16">
        <v>127.10899999999999</v>
      </c>
      <c r="AA16">
        <v>81.462999999999994</v>
      </c>
      <c r="AB16">
        <v>255</v>
      </c>
      <c r="AC16">
        <v>32412.839</v>
      </c>
      <c r="AE16" t="s">
        <v>145</v>
      </c>
      <c r="AG16">
        <v>4191309</v>
      </c>
      <c r="AH16">
        <v>167.874</v>
      </c>
      <c r="AI16">
        <v>85.272000000000006</v>
      </c>
      <c r="AJ16">
        <v>255</v>
      </c>
      <c r="AK16">
        <v>42807.858</v>
      </c>
    </row>
    <row r="17" spans="1:37" ht="16" thickBot="1" x14ac:dyDescent="0.25">
      <c r="A17" s="15" t="s">
        <v>135</v>
      </c>
      <c r="B17" s="20">
        <f>X50</f>
        <v>43130</v>
      </c>
      <c r="C17">
        <f>X51</f>
        <v>48938</v>
      </c>
      <c r="D17">
        <f>X52</f>
        <v>47639</v>
      </c>
      <c r="E17" s="21">
        <f>X53</f>
        <v>41421</v>
      </c>
      <c r="F17" s="15">
        <f t="shared" si="1"/>
        <v>45282</v>
      </c>
      <c r="G17" s="15">
        <f t="shared" si="0"/>
        <v>3580.5125331438235</v>
      </c>
      <c r="J17" s="15" t="s">
        <v>183</v>
      </c>
      <c r="K17">
        <v>43130</v>
      </c>
      <c r="L17">
        <v>48938</v>
      </c>
      <c r="M17">
        <v>47639</v>
      </c>
      <c r="N17">
        <v>41421</v>
      </c>
      <c r="O17">
        <v>41487</v>
      </c>
      <c r="P17">
        <v>47730</v>
      </c>
      <c r="Q17" s="15">
        <f t="shared" si="2"/>
        <v>72.792359555402385</v>
      </c>
      <c r="R17" s="15">
        <f t="shared" si="3"/>
        <v>20.608973146679059</v>
      </c>
      <c r="V17" s="48"/>
      <c r="W17" s="3">
        <v>4</v>
      </c>
      <c r="X17">
        <v>30622</v>
      </c>
      <c r="Y17">
        <v>4132594</v>
      </c>
      <c r="Z17">
        <v>134.95500000000001</v>
      </c>
      <c r="AA17">
        <v>84.078000000000003</v>
      </c>
      <c r="AB17">
        <v>255</v>
      </c>
      <c r="AC17">
        <v>34413.542000000001</v>
      </c>
      <c r="AE17" t="s">
        <v>30</v>
      </c>
      <c r="AG17">
        <v>4287362</v>
      </c>
      <c r="AH17">
        <v>209.76400000000001</v>
      </c>
      <c r="AI17">
        <v>87.227000000000004</v>
      </c>
      <c r="AJ17">
        <v>255</v>
      </c>
      <c r="AK17">
        <v>53489.764999999999</v>
      </c>
    </row>
    <row r="18" spans="1:37" ht="14.5" customHeight="1" thickBot="1" x14ac:dyDescent="0.25">
      <c r="A18" s="16" t="s">
        <v>136</v>
      </c>
      <c r="B18" s="22">
        <f>X54</f>
        <v>54946</v>
      </c>
      <c r="C18" s="18">
        <f>X55</f>
        <v>50901</v>
      </c>
      <c r="D18" s="18">
        <f>X56</f>
        <v>41166</v>
      </c>
      <c r="E18" s="23">
        <f>X57</f>
        <v>43443</v>
      </c>
      <c r="F18" s="16">
        <f t="shared" si="1"/>
        <v>47614</v>
      </c>
      <c r="G18" s="16">
        <f t="shared" si="0"/>
        <v>6417.0745671216882</v>
      </c>
      <c r="J18" s="16" t="s">
        <v>184</v>
      </c>
      <c r="K18">
        <v>54946</v>
      </c>
      <c r="L18">
        <v>50901</v>
      </c>
      <c r="M18">
        <v>41166</v>
      </c>
      <c r="N18">
        <v>43443</v>
      </c>
      <c r="O18">
        <v>49990</v>
      </c>
      <c r="P18">
        <v>45034</v>
      </c>
      <c r="Q18" s="15">
        <f t="shared" si="2"/>
        <v>76.867568499052211</v>
      </c>
      <c r="R18" s="15">
        <f t="shared" si="3"/>
        <v>21.762746320124055</v>
      </c>
      <c r="V18" s="46" t="s">
        <v>13</v>
      </c>
      <c r="W18" s="1">
        <v>1</v>
      </c>
      <c r="X18">
        <v>34697</v>
      </c>
      <c r="Y18">
        <v>3928011</v>
      </c>
      <c r="Z18">
        <v>113.209</v>
      </c>
      <c r="AA18">
        <v>79.915999999999997</v>
      </c>
      <c r="AB18">
        <v>255</v>
      </c>
      <c r="AC18">
        <v>28868.282999999999</v>
      </c>
    </row>
    <row r="19" spans="1:37" x14ac:dyDescent="0.2">
      <c r="Q19" s="15"/>
      <c r="R19" s="15"/>
      <c r="V19" s="47"/>
      <c r="W19" s="15">
        <v>2</v>
      </c>
      <c r="X19">
        <v>31396</v>
      </c>
      <c r="Y19">
        <v>4059568</v>
      </c>
      <c r="Z19">
        <v>129.30199999999999</v>
      </c>
      <c r="AA19">
        <v>82.591999999999999</v>
      </c>
      <c r="AB19">
        <v>255</v>
      </c>
      <c r="AC19">
        <v>32972.03</v>
      </c>
    </row>
    <row r="20" spans="1:37" x14ac:dyDescent="0.2">
      <c r="V20" s="47"/>
      <c r="W20" s="2">
        <v>3</v>
      </c>
      <c r="X20">
        <v>27506</v>
      </c>
      <c r="Y20">
        <v>4131948</v>
      </c>
      <c r="Z20">
        <v>150.22</v>
      </c>
      <c r="AA20">
        <v>84.064999999999998</v>
      </c>
      <c r="AB20">
        <v>255</v>
      </c>
      <c r="AC20">
        <v>38306.069000000003</v>
      </c>
      <c r="AE20" t="s">
        <v>146</v>
      </c>
      <c r="AG20">
        <v>4482778</v>
      </c>
      <c r="AH20">
        <v>304.57799999999997</v>
      </c>
      <c r="AI20">
        <v>91.201999999999998</v>
      </c>
      <c r="AJ20">
        <v>255</v>
      </c>
      <c r="AK20">
        <v>77667.37</v>
      </c>
    </row>
    <row r="21" spans="1:37" ht="16" thickBot="1" x14ac:dyDescent="0.25">
      <c r="V21" s="48"/>
      <c r="W21" s="3">
        <v>4</v>
      </c>
      <c r="X21">
        <v>27506</v>
      </c>
      <c r="Y21">
        <v>4131948</v>
      </c>
      <c r="Z21">
        <v>150.22</v>
      </c>
      <c r="AA21">
        <v>84.064999999999998</v>
      </c>
      <c r="AB21">
        <v>255</v>
      </c>
      <c r="AC21">
        <v>38306.069000000003</v>
      </c>
      <c r="AE21" t="s">
        <v>5</v>
      </c>
      <c r="AG21">
        <v>4180964</v>
      </c>
      <c r="AH21">
        <v>158.66999999999999</v>
      </c>
      <c r="AI21">
        <v>85.061999999999998</v>
      </c>
      <c r="AJ21">
        <v>255</v>
      </c>
      <c r="AK21">
        <v>40460.942000000003</v>
      </c>
    </row>
    <row r="22" spans="1:37" x14ac:dyDescent="0.2">
      <c r="V22" s="49" t="s">
        <v>17</v>
      </c>
      <c r="W22" s="1">
        <v>1</v>
      </c>
      <c r="X22">
        <v>41076</v>
      </c>
      <c r="Y22">
        <v>3909359</v>
      </c>
      <c r="Z22">
        <v>95.174000000000007</v>
      </c>
      <c r="AA22">
        <v>79.536000000000001</v>
      </c>
      <c r="AB22">
        <v>255</v>
      </c>
      <c r="AC22">
        <v>24269.319</v>
      </c>
    </row>
    <row r="23" spans="1:37" x14ac:dyDescent="0.2">
      <c r="V23" s="50"/>
      <c r="W23" s="15">
        <v>2</v>
      </c>
      <c r="X23">
        <v>43395</v>
      </c>
      <c r="Y23">
        <v>3865977</v>
      </c>
      <c r="Z23">
        <v>89.087999999999994</v>
      </c>
      <c r="AA23">
        <v>78.653999999999996</v>
      </c>
      <c r="AB23">
        <v>255</v>
      </c>
      <c r="AC23">
        <v>22717.458999999999</v>
      </c>
    </row>
    <row r="24" spans="1:37" x14ac:dyDescent="0.2">
      <c r="V24" s="50"/>
      <c r="W24" s="2">
        <v>3</v>
      </c>
      <c r="X24">
        <v>30125</v>
      </c>
      <c r="Y24">
        <v>3871430</v>
      </c>
      <c r="Z24">
        <v>128.512</v>
      </c>
      <c r="AA24">
        <v>78.763999999999996</v>
      </c>
      <c r="AB24">
        <v>255</v>
      </c>
      <c r="AC24">
        <v>32770.610999999997</v>
      </c>
      <c r="AE24" t="s">
        <v>29</v>
      </c>
      <c r="AG24">
        <v>4072653</v>
      </c>
      <c r="AH24">
        <v>143.28700000000001</v>
      </c>
      <c r="AI24">
        <v>82.858000000000004</v>
      </c>
      <c r="AJ24">
        <v>255</v>
      </c>
      <c r="AK24">
        <v>36538.243999999999</v>
      </c>
    </row>
    <row r="25" spans="1:37" ht="16" thickBot="1" x14ac:dyDescent="0.25">
      <c r="V25" s="50"/>
      <c r="W25" s="3">
        <v>4</v>
      </c>
      <c r="X25">
        <v>31861</v>
      </c>
      <c r="Y25">
        <v>3675329</v>
      </c>
      <c r="Z25">
        <v>115.355</v>
      </c>
      <c r="AA25">
        <v>74.775000000000006</v>
      </c>
      <c r="AB25">
        <v>255</v>
      </c>
      <c r="AC25">
        <v>29415.552</v>
      </c>
      <c r="AE25" t="s">
        <v>153</v>
      </c>
      <c r="AG25">
        <v>3494245</v>
      </c>
      <c r="AH25">
        <v>59.509</v>
      </c>
      <c r="AI25">
        <v>71.090999999999994</v>
      </c>
      <c r="AJ25">
        <v>255</v>
      </c>
      <c r="AK25">
        <v>15174.776</v>
      </c>
    </row>
    <row r="26" spans="1:37" x14ac:dyDescent="0.2">
      <c r="V26" s="49" t="s">
        <v>18</v>
      </c>
      <c r="W26" s="1">
        <v>1</v>
      </c>
      <c r="X26">
        <v>24926</v>
      </c>
      <c r="Y26">
        <v>4197413</v>
      </c>
      <c r="Z26">
        <v>168.39500000000001</v>
      </c>
      <c r="AA26">
        <v>85.397000000000006</v>
      </c>
      <c r="AB26">
        <v>255</v>
      </c>
      <c r="AC26">
        <v>42940.716999999997</v>
      </c>
    </row>
    <row r="27" spans="1:37" x14ac:dyDescent="0.2">
      <c r="V27" s="50"/>
      <c r="W27" s="15">
        <v>2</v>
      </c>
      <c r="X27">
        <v>22195</v>
      </c>
      <c r="Y27">
        <v>4284184</v>
      </c>
      <c r="Z27">
        <v>193.02500000000001</v>
      </c>
      <c r="AA27">
        <v>87.162000000000006</v>
      </c>
      <c r="AB27">
        <v>255</v>
      </c>
      <c r="AC27">
        <v>49221.307999999997</v>
      </c>
    </row>
    <row r="28" spans="1:37" x14ac:dyDescent="0.2">
      <c r="V28" s="50"/>
      <c r="W28" s="2">
        <v>3</v>
      </c>
      <c r="X28">
        <v>38054</v>
      </c>
      <c r="Y28">
        <v>3931738</v>
      </c>
      <c r="Z28">
        <v>103.32</v>
      </c>
      <c r="AA28">
        <v>79.991</v>
      </c>
      <c r="AB28">
        <v>255</v>
      </c>
      <c r="AC28">
        <v>26346.591</v>
      </c>
      <c r="AE28" t="s">
        <v>20</v>
      </c>
      <c r="AG28">
        <v>3508022</v>
      </c>
      <c r="AH28">
        <v>75.876999999999995</v>
      </c>
      <c r="AI28">
        <v>71.370999999999995</v>
      </c>
      <c r="AJ28">
        <v>255</v>
      </c>
      <c r="AK28">
        <v>19348.638999999999</v>
      </c>
    </row>
    <row r="29" spans="1:37" ht="16" thickBot="1" x14ac:dyDescent="0.25">
      <c r="V29" s="51"/>
      <c r="W29" s="3">
        <v>4</v>
      </c>
      <c r="X29">
        <v>32435</v>
      </c>
      <c r="Y29">
        <v>4016253</v>
      </c>
      <c r="Z29">
        <v>123.825</v>
      </c>
      <c r="AA29">
        <v>81.710999999999999</v>
      </c>
      <c r="AB29">
        <v>255</v>
      </c>
      <c r="AC29">
        <v>31575.29</v>
      </c>
      <c r="AE29" t="s">
        <v>154</v>
      </c>
      <c r="AG29">
        <v>4099095</v>
      </c>
      <c r="AH29">
        <v>148.42699999999999</v>
      </c>
      <c r="AI29">
        <v>83.396000000000001</v>
      </c>
      <c r="AJ29">
        <v>255</v>
      </c>
      <c r="AK29">
        <v>37848.760999999999</v>
      </c>
    </row>
    <row r="30" spans="1:37" x14ac:dyDescent="0.2">
      <c r="V30" s="50" t="s">
        <v>19</v>
      </c>
      <c r="W30" s="1">
        <v>1</v>
      </c>
      <c r="X30">
        <v>24182</v>
      </c>
      <c r="Y30">
        <v>4261390</v>
      </c>
      <c r="Z30">
        <v>176.22200000000001</v>
      </c>
      <c r="AA30">
        <v>86.697999999999993</v>
      </c>
      <c r="AB30">
        <v>255</v>
      </c>
      <c r="AC30">
        <v>44936.5</v>
      </c>
    </row>
    <row r="31" spans="1:37" x14ac:dyDescent="0.2">
      <c r="V31" s="50"/>
      <c r="W31" s="15">
        <v>2</v>
      </c>
      <c r="X31">
        <v>21357</v>
      </c>
      <c r="Y31">
        <v>4327319</v>
      </c>
      <c r="Z31">
        <v>202.61799999999999</v>
      </c>
      <c r="AA31">
        <v>88.04</v>
      </c>
      <c r="AB31">
        <v>255</v>
      </c>
      <c r="AC31">
        <v>51667.665999999997</v>
      </c>
    </row>
    <row r="32" spans="1:37" x14ac:dyDescent="0.2">
      <c r="V32" s="50"/>
      <c r="W32" s="2">
        <v>3</v>
      </c>
      <c r="X32">
        <v>27386</v>
      </c>
      <c r="Y32">
        <v>4080820</v>
      </c>
      <c r="Z32">
        <v>149.011</v>
      </c>
      <c r="AA32">
        <v>83.024000000000001</v>
      </c>
      <c r="AB32">
        <v>255</v>
      </c>
      <c r="AC32">
        <v>37997.849000000002</v>
      </c>
      <c r="AE32" t="s">
        <v>22</v>
      </c>
      <c r="AG32">
        <v>4283951</v>
      </c>
      <c r="AH32">
        <v>269.61700000000002</v>
      </c>
      <c r="AI32">
        <v>87.156999999999996</v>
      </c>
      <c r="AJ32">
        <v>255</v>
      </c>
      <c r="AK32">
        <v>68752.438999999998</v>
      </c>
    </row>
    <row r="33" spans="1:37" ht="16" thickBot="1" x14ac:dyDescent="0.25">
      <c r="V33" s="51"/>
      <c r="W33" s="3">
        <v>4</v>
      </c>
      <c r="X33">
        <v>25125</v>
      </c>
      <c r="Y33">
        <v>4224741</v>
      </c>
      <c r="Z33">
        <v>168.149</v>
      </c>
      <c r="AA33">
        <v>85.953000000000003</v>
      </c>
      <c r="AB33">
        <v>255</v>
      </c>
      <c r="AC33">
        <v>42877.968000000001</v>
      </c>
      <c r="AE33" t="s">
        <v>155</v>
      </c>
      <c r="AG33">
        <v>4089755</v>
      </c>
      <c r="AH33">
        <v>128.71</v>
      </c>
      <c r="AI33">
        <v>83.206000000000003</v>
      </c>
      <c r="AJ33">
        <v>255</v>
      </c>
      <c r="AK33">
        <v>32821.008000000002</v>
      </c>
    </row>
    <row r="34" spans="1:37" x14ac:dyDescent="0.2">
      <c r="V34" s="52" t="s">
        <v>14</v>
      </c>
      <c r="W34" s="1">
        <v>1</v>
      </c>
      <c r="X34">
        <v>17249</v>
      </c>
      <c r="Y34">
        <v>4309944</v>
      </c>
      <c r="Z34">
        <v>249.86600000000001</v>
      </c>
      <c r="AA34">
        <v>87.686000000000007</v>
      </c>
      <c r="AB34">
        <v>255</v>
      </c>
      <c r="AC34">
        <v>63715.909</v>
      </c>
    </row>
    <row r="35" spans="1:37" x14ac:dyDescent="0.2">
      <c r="V35" s="44"/>
      <c r="W35" s="15">
        <v>2</v>
      </c>
      <c r="X35">
        <v>14546</v>
      </c>
      <c r="Y35">
        <v>4260436</v>
      </c>
      <c r="Z35">
        <v>292.89400000000001</v>
      </c>
      <c r="AA35">
        <v>86.679000000000002</v>
      </c>
      <c r="AB35">
        <v>255</v>
      </c>
      <c r="AC35">
        <v>74687.967999999993</v>
      </c>
    </row>
    <row r="36" spans="1:37" x14ac:dyDescent="0.2">
      <c r="V36" s="44"/>
      <c r="W36" s="2">
        <v>3</v>
      </c>
      <c r="X36">
        <v>21282</v>
      </c>
      <c r="Y36">
        <v>4106860</v>
      </c>
      <c r="Z36">
        <v>192.97300000000001</v>
      </c>
      <c r="AA36">
        <v>83.554000000000002</v>
      </c>
      <c r="AB36">
        <v>255</v>
      </c>
      <c r="AC36">
        <v>49208.218000000001</v>
      </c>
      <c r="AE36" t="s">
        <v>156</v>
      </c>
      <c r="AG36">
        <v>3632537</v>
      </c>
      <c r="AH36">
        <v>63.308</v>
      </c>
      <c r="AI36">
        <v>73.903999999999996</v>
      </c>
      <c r="AJ36">
        <v>255</v>
      </c>
      <c r="AK36">
        <v>16143.483</v>
      </c>
    </row>
    <row r="37" spans="1:37" ht="16" thickBot="1" x14ac:dyDescent="0.25">
      <c r="C37" t="s">
        <v>110</v>
      </c>
      <c r="D37" t="s">
        <v>111</v>
      </c>
      <c r="V37" s="44"/>
      <c r="W37" s="3">
        <v>4</v>
      </c>
      <c r="X37">
        <v>23717</v>
      </c>
      <c r="Y37">
        <v>4145840</v>
      </c>
      <c r="Z37">
        <v>174.80500000000001</v>
      </c>
      <c r="AA37">
        <v>84.346999999999994</v>
      </c>
      <c r="AB37">
        <v>255</v>
      </c>
      <c r="AC37">
        <v>44575.165000000001</v>
      </c>
      <c r="AE37" t="s">
        <v>157</v>
      </c>
      <c r="AG37">
        <v>4024804</v>
      </c>
      <c r="AH37">
        <v>127.21</v>
      </c>
      <c r="AI37">
        <v>81.885000000000005</v>
      </c>
      <c r="AJ37">
        <v>255</v>
      </c>
      <c r="AK37">
        <v>32438.605</v>
      </c>
    </row>
    <row r="38" spans="1:37" x14ac:dyDescent="0.2">
      <c r="A38" t="s">
        <v>108</v>
      </c>
      <c r="C38">
        <v>0.05</v>
      </c>
      <c r="D38">
        <f>_xlfn.T.INV(1-C38/2,53-2)/SQRT(_xlfn.T.INV(1-C38/2,53-2)^2+53-2)</f>
        <v>0.27062777723499382</v>
      </c>
      <c r="V38" s="52" t="s">
        <v>15</v>
      </c>
      <c r="W38" s="1">
        <v>1</v>
      </c>
      <c r="X38">
        <v>27781</v>
      </c>
      <c r="Y38">
        <v>4167678</v>
      </c>
      <c r="Z38">
        <v>150.01900000000001</v>
      </c>
      <c r="AA38">
        <v>84.792000000000002</v>
      </c>
      <c r="AB38">
        <v>255</v>
      </c>
      <c r="AC38">
        <v>38254.845999999998</v>
      </c>
    </row>
    <row r="39" spans="1:37" x14ac:dyDescent="0.2">
      <c r="A39" t="s">
        <v>109</v>
      </c>
      <c r="C39">
        <v>0.01</v>
      </c>
      <c r="D39">
        <f>_xlfn.T.INV(1-C39/2,53-2)/SQRT(_xlfn.T.INV(1-C39/2,53-2)^2+53-2)</f>
        <v>0.35085747586316063</v>
      </c>
      <c r="V39" s="44"/>
      <c r="W39" s="15">
        <v>2</v>
      </c>
      <c r="X39">
        <v>30232</v>
      </c>
      <c r="Y39">
        <v>4060668</v>
      </c>
      <c r="Z39">
        <v>134.31700000000001</v>
      </c>
      <c r="AA39">
        <v>82.614999999999995</v>
      </c>
      <c r="AB39">
        <v>255</v>
      </c>
      <c r="AC39">
        <v>34250.805</v>
      </c>
    </row>
    <row r="40" spans="1:37" x14ac:dyDescent="0.2">
      <c r="V40" s="44"/>
      <c r="W40" s="2">
        <v>3</v>
      </c>
      <c r="X40">
        <v>27407</v>
      </c>
      <c r="Y40">
        <v>4181072</v>
      </c>
      <c r="Z40">
        <v>152.55500000000001</v>
      </c>
      <c r="AA40">
        <v>85.063999999999993</v>
      </c>
      <c r="AB40">
        <v>255</v>
      </c>
      <c r="AC40">
        <v>38901.498</v>
      </c>
      <c r="AE40" t="s">
        <v>158</v>
      </c>
      <c r="AG40">
        <v>4259291</v>
      </c>
      <c r="AH40">
        <v>199.28399999999999</v>
      </c>
      <c r="AI40">
        <v>86.655000000000001</v>
      </c>
      <c r="AJ40">
        <v>255</v>
      </c>
      <c r="AK40">
        <v>50817.349000000002</v>
      </c>
    </row>
    <row r="41" spans="1:37" ht="16" thickBot="1" x14ac:dyDescent="0.25">
      <c r="V41" s="45"/>
      <c r="W41" s="3">
        <v>4</v>
      </c>
      <c r="X41">
        <v>31880</v>
      </c>
      <c r="AE41" t="s">
        <v>160</v>
      </c>
      <c r="AG41">
        <v>4149607</v>
      </c>
      <c r="AH41">
        <v>179.08600000000001</v>
      </c>
      <c r="AI41">
        <v>84.424000000000007</v>
      </c>
      <c r="AJ41">
        <v>255</v>
      </c>
      <c r="AK41">
        <v>45666.987999999998</v>
      </c>
    </row>
    <row r="42" spans="1:37" x14ac:dyDescent="0.2">
      <c r="V42" s="44" t="s">
        <v>16</v>
      </c>
      <c r="W42" s="1">
        <v>1</v>
      </c>
      <c r="X42">
        <v>36544</v>
      </c>
      <c r="Y42">
        <v>3999618</v>
      </c>
      <c r="Z42">
        <v>109.447</v>
      </c>
      <c r="AA42">
        <v>81.372</v>
      </c>
      <c r="AB42">
        <v>255</v>
      </c>
      <c r="AC42">
        <v>27908.893</v>
      </c>
    </row>
    <row r="43" spans="1:37" x14ac:dyDescent="0.2">
      <c r="V43" s="44"/>
      <c r="W43" s="15">
        <v>2</v>
      </c>
      <c r="X43">
        <v>41292</v>
      </c>
      <c r="Y43">
        <v>3825916</v>
      </c>
      <c r="Z43">
        <v>92.655000000000001</v>
      </c>
      <c r="AA43">
        <v>77.837999999999994</v>
      </c>
      <c r="AB43">
        <v>255</v>
      </c>
      <c r="AC43">
        <v>23627.06</v>
      </c>
    </row>
    <row r="44" spans="1:37" x14ac:dyDescent="0.2">
      <c r="V44" s="44"/>
      <c r="W44" s="2">
        <v>3</v>
      </c>
      <c r="X44">
        <v>42229</v>
      </c>
      <c r="Y44">
        <v>3767287</v>
      </c>
      <c r="Z44">
        <v>89.210999999999999</v>
      </c>
      <c r="AA44">
        <v>76.646000000000001</v>
      </c>
      <c r="AB44">
        <v>255</v>
      </c>
      <c r="AC44">
        <v>22748.778999999999</v>
      </c>
      <c r="AE44" t="s">
        <v>159</v>
      </c>
      <c r="AG44">
        <v>3630594</v>
      </c>
      <c r="AH44">
        <v>90.76</v>
      </c>
      <c r="AI44">
        <v>73.864999999999995</v>
      </c>
      <c r="AJ44">
        <v>255</v>
      </c>
      <c r="AK44">
        <v>23143.88</v>
      </c>
    </row>
    <row r="45" spans="1:37" ht="16" thickBot="1" x14ac:dyDescent="0.25">
      <c r="V45" s="45"/>
      <c r="W45" s="3">
        <v>4</v>
      </c>
      <c r="X45">
        <v>42522</v>
      </c>
      <c r="Y45">
        <v>3722770</v>
      </c>
      <c r="Z45">
        <v>87.549000000000007</v>
      </c>
      <c r="AA45">
        <v>75.739999999999995</v>
      </c>
      <c r="AB45">
        <v>255</v>
      </c>
      <c r="AC45">
        <v>22325.062999999998</v>
      </c>
      <c r="AE45" t="s">
        <v>161</v>
      </c>
      <c r="AG45">
        <v>4425043</v>
      </c>
      <c r="AH45">
        <v>288.42700000000002</v>
      </c>
      <c r="AI45">
        <v>90.028000000000006</v>
      </c>
      <c r="AJ45">
        <v>255</v>
      </c>
      <c r="AK45">
        <v>73548.819000000003</v>
      </c>
    </row>
    <row r="46" spans="1:37" x14ac:dyDescent="0.2">
      <c r="V46" s="43" t="s">
        <v>26</v>
      </c>
      <c r="W46" s="1">
        <v>1</v>
      </c>
      <c r="X46">
        <v>53689</v>
      </c>
      <c r="Y46">
        <v>3443174</v>
      </c>
      <c r="Z46">
        <v>64.132000000000005</v>
      </c>
      <c r="AA46">
        <v>70.052000000000007</v>
      </c>
      <c r="AB46">
        <v>255</v>
      </c>
      <c r="AC46">
        <v>16353.618</v>
      </c>
    </row>
    <row r="47" spans="1:37" x14ac:dyDescent="0.2">
      <c r="V47" s="41"/>
      <c r="W47" s="15">
        <v>2</v>
      </c>
      <c r="X47">
        <v>44911</v>
      </c>
      <c r="Y47">
        <v>3396780</v>
      </c>
      <c r="Z47">
        <v>75.634</v>
      </c>
      <c r="AA47">
        <v>69.108000000000004</v>
      </c>
      <c r="AB47">
        <v>255</v>
      </c>
      <c r="AC47">
        <v>19286.564999999999</v>
      </c>
    </row>
    <row r="48" spans="1:37" x14ac:dyDescent="0.2">
      <c r="V48" s="41"/>
      <c r="W48" s="2">
        <v>3</v>
      </c>
      <c r="X48">
        <v>58722</v>
      </c>
      <c r="Y48">
        <v>3706534</v>
      </c>
      <c r="Z48">
        <v>63.12</v>
      </c>
      <c r="AA48">
        <v>75.41</v>
      </c>
      <c r="AB48">
        <v>255</v>
      </c>
      <c r="AC48">
        <v>16095.606</v>
      </c>
      <c r="AE48" t="s">
        <v>147</v>
      </c>
      <c r="AG48">
        <v>3720737</v>
      </c>
      <c r="AH48">
        <v>82.542000000000002</v>
      </c>
      <c r="AI48">
        <v>75.698999999999998</v>
      </c>
      <c r="AJ48">
        <v>255</v>
      </c>
      <c r="AK48">
        <v>21048.161</v>
      </c>
    </row>
    <row r="49" spans="2:37" ht="16" thickBot="1" x14ac:dyDescent="0.25">
      <c r="V49" s="41"/>
      <c r="W49" s="3">
        <v>4</v>
      </c>
      <c r="X49">
        <v>51649</v>
      </c>
      <c r="Y49">
        <v>3642045</v>
      </c>
      <c r="Z49">
        <v>70.515000000000001</v>
      </c>
      <c r="AA49">
        <v>74.097999999999999</v>
      </c>
      <c r="AB49">
        <v>255</v>
      </c>
      <c r="AC49">
        <v>17981.402999999998</v>
      </c>
      <c r="AE49" t="s">
        <v>148</v>
      </c>
      <c r="AG49">
        <v>3851010</v>
      </c>
      <c r="AH49">
        <v>82.81</v>
      </c>
      <c r="AI49">
        <v>78.349000000000004</v>
      </c>
      <c r="AJ49">
        <v>255</v>
      </c>
      <c r="AK49">
        <v>21116.625</v>
      </c>
    </row>
    <row r="50" spans="2:37" x14ac:dyDescent="0.2">
      <c r="V50" s="43" t="s">
        <v>27</v>
      </c>
      <c r="W50" s="1">
        <v>1</v>
      </c>
      <c r="X50">
        <v>43130</v>
      </c>
      <c r="Y50">
        <v>3825714</v>
      </c>
      <c r="Z50">
        <v>88.701999999999998</v>
      </c>
      <c r="AA50">
        <v>77.834000000000003</v>
      </c>
      <c r="AB50">
        <v>255</v>
      </c>
      <c r="AC50">
        <v>22618.991000000002</v>
      </c>
    </row>
    <row r="51" spans="2:37" x14ac:dyDescent="0.2">
      <c r="V51" s="41"/>
      <c r="W51" s="15">
        <v>2</v>
      </c>
      <c r="X51">
        <v>48938</v>
      </c>
      <c r="Y51">
        <v>3865226</v>
      </c>
      <c r="Z51">
        <v>78.981999999999999</v>
      </c>
      <c r="AA51">
        <v>78.638000000000005</v>
      </c>
      <c r="AB51">
        <v>255</v>
      </c>
      <c r="AC51">
        <v>20140.435000000001</v>
      </c>
    </row>
    <row r="52" spans="2:37" x14ac:dyDescent="0.2">
      <c r="V52" s="41"/>
      <c r="W52" s="2">
        <v>3</v>
      </c>
      <c r="X52">
        <v>47639</v>
      </c>
      <c r="Y52">
        <v>3416621</v>
      </c>
      <c r="Z52">
        <v>71.718999999999994</v>
      </c>
      <c r="AA52">
        <v>69.510999999999996</v>
      </c>
      <c r="AB52">
        <v>255</v>
      </c>
      <c r="AC52">
        <v>18288.343000000001</v>
      </c>
      <c r="AE52" t="s">
        <v>149</v>
      </c>
      <c r="AG52">
        <v>4072320</v>
      </c>
      <c r="AH52">
        <v>129.333</v>
      </c>
      <c r="AI52">
        <v>82.852000000000004</v>
      </c>
      <c r="AJ52">
        <v>255</v>
      </c>
      <c r="AK52">
        <v>32980.010999999999</v>
      </c>
    </row>
    <row r="53" spans="2:37" ht="16" thickBot="1" x14ac:dyDescent="0.25">
      <c r="V53" s="42"/>
      <c r="W53" s="3">
        <v>4</v>
      </c>
      <c r="X53">
        <v>41421</v>
      </c>
      <c r="Y53">
        <v>3884552</v>
      </c>
      <c r="Z53">
        <v>93.781999999999996</v>
      </c>
      <c r="AA53">
        <v>79.031000000000006</v>
      </c>
      <c r="AB53">
        <v>255</v>
      </c>
      <c r="AC53">
        <v>23914.457999999999</v>
      </c>
      <c r="AE53" t="s">
        <v>150</v>
      </c>
      <c r="AG53">
        <v>4181300</v>
      </c>
      <c r="AH53">
        <v>150.786</v>
      </c>
      <c r="AI53">
        <v>85.069000000000003</v>
      </c>
      <c r="AJ53">
        <v>255</v>
      </c>
      <c r="AK53">
        <v>38450.468999999997</v>
      </c>
    </row>
    <row r="54" spans="2:37" x14ac:dyDescent="0.2">
      <c r="V54" s="41" t="s">
        <v>28</v>
      </c>
      <c r="W54" s="1">
        <v>1</v>
      </c>
      <c r="X54">
        <v>54946</v>
      </c>
      <c r="Y54">
        <v>3407975</v>
      </c>
      <c r="Z54">
        <v>62.024000000000001</v>
      </c>
      <c r="AA54">
        <v>69.334999999999994</v>
      </c>
      <c r="AB54">
        <v>255</v>
      </c>
      <c r="AC54">
        <v>15816.14</v>
      </c>
    </row>
    <row r="55" spans="2:37" x14ac:dyDescent="0.2">
      <c r="V55" s="41"/>
      <c r="W55" s="15">
        <v>2</v>
      </c>
      <c r="X55">
        <v>50901</v>
      </c>
      <c r="Y55">
        <v>3610501</v>
      </c>
      <c r="Z55">
        <v>70.932000000000002</v>
      </c>
      <c r="AA55">
        <v>73.456000000000003</v>
      </c>
      <c r="AB55">
        <v>255</v>
      </c>
      <c r="AC55">
        <v>18087.616000000002</v>
      </c>
    </row>
    <row r="56" spans="2:37" x14ac:dyDescent="0.2">
      <c r="V56" s="41"/>
      <c r="W56" s="2">
        <v>3</v>
      </c>
      <c r="X56">
        <v>41166</v>
      </c>
      <c r="Y56">
        <v>3879162</v>
      </c>
      <c r="Z56">
        <v>94.231999999999999</v>
      </c>
      <c r="AA56">
        <v>78.921999999999997</v>
      </c>
      <c r="AB56">
        <v>255</v>
      </c>
      <c r="AC56">
        <v>24029.205999999998</v>
      </c>
      <c r="AE56" t="s">
        <v>151</v>
      </c>
      <c r="AG56">
        <v>4330409</v>
      </c>
      <c r="AH56">
        <v>216.62899999999999</v>
      </c>
      <c r="AI56">
        <v>88.102000000000004</v>
      </c>
      <c r="AJ56">
        <v>255</v>
      </c>
      <c r="AK56">
        <v>55240.334000000003</v>
      </c>
    </row>
    <row r="57" spans="2:37" ht="16" thickBot="1" x14ac:dyDescent="0.25">
      <c r="V57" s="42"/>
      <c r="W57" s="3">
        <v>4</v>
      </c>
      <c r="X57">
        <v>43443</v>
      </c>
      <c r="Y57">
        <v>3774598</v>
      </c>
      <c r="Z57">
        <v>86.885999999999996</v>
      </c>
      <c r="AA57">
        <v>76.793999999999997</v>
      </c>
      <c r="AB57">
        <v>255</v>
      </c>
      <c r="AC57">
        <v>22155.986000000001</v>
      </c>
      <c r="AE57" t="s">
        <v>152</v>
      </c>
      <c r="AG57">
        <v>4114484</v>
      </c>
      <c r="AH57">
        <v>141.71299999999999</v>
      </c>
      <c r="AI57">
        <v>83.709000000000003</v>
      </c>
      <c r="AJ57">
        <v>255</v>
      </c>
      <c r="AK57">
        <v>36136.716</v>
      </c>
    </row>
    <row r="60" spans="2:37" ht="16" thickBot="1" x14ac:dyDescent="0.25">
      <c r="B60" s="15" t="s">
        <v>42</v>
      </c>
      <c r="C60" s="15" t="s">
        <v>76</v>
      </c>
      <c r="D60" s="15" t="s">
        <v>77</v>
      </c>
      <c r="E60" s="15" t="s">
        <v>78</v>
      </c>
      <c r="F60" s="15" t="s">
        <v>79</v>
      </c>
      <c r="G60" s="15" t="s">
        <v>88</v>
      </c>
      <c r="H60" s="15" t="s">
        <v>82</v>
      </c>
      <c r="I60" s="15"/>
      <c r="J60" s="15" t="s">
        <v>85</v>
      </c>
      <c r="K60" s="15" t="s">
        <v>81</v>
      </c>
      <c r="L60" s="15" t="s">
        <v>83</v>
      </c>
      <c r="M60" s="15" t="s">
        <v>86</v>
      </c>
      <c r="N60" s="15" t="s">
        <v>80</v>
      </c>
      <c r="O60" s="15" t="s">
        <v>84</v>
      </c>
      <c r="P60" s="16" t="s">
        <v>87</v>
      </c>
    </row>
    <row r="61" spans="2:37" x14ac:dyDescent="0.2">
      <c r="B61">
        <f>C5</f>
        <v>64192</v>
      </c>
      <c r="C61">
        <f t="shared" ref="C61:C63" si="4">X6</f>
        <v>19072</v>
      </c>
      <c r="D61">
        <f>B7</f>
        <v>23183</v>
      </c>
      <c r="E61">
        <f t="shared" ref="E61:E64" si="5">X14</f>
        <v>31082</v>
      </c>
      <c r="F61">
        <f t="shared" ref="F61:F64" si="6">X18</f>
        <v>34697</v>
      </c>
      <c r="G61">
        <f>X22</f>
        <v>41076</v>
      </c>
      <c r="H61">
        <f>X26</f>
        <v>24926</v>
      </c>
      <c r="J61">
        <v>41076</v>
      </c>
      <c r="K61">
        <f>X34</f>
        <v>17249</v>
      </c>
      <c r="L61">
        <f>X38</f>
        <v>27781</v>
      </c>
      <c r="M61">
        <f>X42</f>
        <v>36544</v>
      </c>
      <c r="N61">
        <f>X46</f>
        <v>53689</v>
      </c>
      <c r="O61">
        <f>X50</f>
        <v>43130</v>
      </c>
      <c r="P61">
        <f>X54</f>
        <v>54946</v>
      </c>
    </row>
    <row r="62" spans="2:37" x14ac:dyDescent="0.2">
      <c r="B62">
        <f t="shared" ref="B62:B64" si="7">X3</f>
        <v>64192</v>
      </c>
      <c r="C62">
        <f t="shared" si="4"/>
        <v>23051</v>
      </c>
      <c r="D62">
        <f>X11</f>
        <v>29125</v>
      </c>
      <c r="E62">
        <f t="shared" si="5"/>
        <v>30287</v>
      </c>
      <c r="F62">
        <f t="shared" si="6"/>
        <v>31396</v>
      </c>
      <c r="G62">
        <f>X23</f>
        <v>43395</v>
      </c>
      <c r="H62">
        <f>X27</f>
        <v>22195</v>
      </c>
      <c r="J62">
        <v>43395</v>
      </c>
      <c r="K62">
        <f>X35</f>
        <v>14546</v>
      </c>
      <c r="L62">
        <f>X39</f>
        <v>30232</v>
      </c>
      <c r="M62">
        <f>X43</f>
        <v>41292</v>
      </c>
      <c r="N62">
        <f>X47</f>
        <v>44911</v>
      </c>
      <c r="O62">
        <f>X51</f>
        <v>48938</v>
      </c>
      <c r="P62">
        <f>X55</f>
        <v>50901</v>
      </c>
    </row>
    <row r="63" spans="2:37" x14ac:dyDescent="0.2">
      <c r="B63">
        <f t="shared" si="7"/>
        <v>59838</v>
      </c>
      <c r="C63">
        <f t="shared" si="4"/>
        <v>18864</v>
      </c>
      <c r="D63">
        <f>X12</f>
        <v>30307</v>
      </c>
      <c r="E63">
        <f t="shared" si="5"/>
        <v>31501</v>
      </c>
      <c r="F63">
        <f t="shared" si="6"/>
        <v>27506</v>
      </c>
      <c r="G63">
        <f>X24</f>
        <v>30125</v>
      </c>
      <c r="H63">
        <f>D11</f>
        <v>38054</v>
      </c>
      <c r="J63">
        <v>30125</v>
      </c>
      <c r="K63">
        <f>X36</f>
        <v>21282</v>
      </c>
      <c r="L63">
        <f>X40</f>
        <v>27407</v>
      </c>
      <c r="M63">
        <f>X44</f>
        <v>42229</v>
      </c>
      <c r="N63">
        <f>X48</f>
        <v>58722</v>
      </c>
      <c r="O63">
        <f>X52</f>
        <v>47639</v>
      </c>
      <c r="P63">
        <f>X56</f>
        <v>41166</v>
      </c>
    </row>
    <row r="64" spans="2:37" x14ac:dyDescent="0.2">
      <c r="B64">
        <f t="shared" si="7"/>
        <v>61666</v>
      </c>
      <c r="C64">
        <f>X9</f>
        <v>19537</v>
      </c>
      <c r="D64">
        <f>X13</f>
        <v>26547</v>
      </c>
      <c r="E64">
        <f t="shared" si="5"/>
        <v>30622</v>
      </c>
      <c r="F64">
        <f t="shared" si="6"/>
        <v>27506</v>
      </c>
      <c r="G64">
        <f>X25</f>
        <v>31861</v>
      </c>
      <c r="H64">
        <f>X29</f>
        <v>32435</v>
      </c>
      <c r="J64">
        <v>31861</v>
      </c>
      <c r="K64">
        <f>X37</f>
        <v>23717</v>
      </c>
      <c r="L64">
        <f>X41</f>
        <v>31880</v>
      </c>
      <c r="M64">
        <f>X45</f>
        <v>42522</v>
      </c>
      <c r="N64">
        <f>X49</f>
        <v>51649</v>
      </c>
      <c r="O64">
        <f>X53</f>
        <v>41421</v>
      </c>
      <c r="P64">
        <f>X57</f>
        <v>43443</v>
      </c>
    </row>
    <row r="65" spans="1:16" x14ac:dyDescent="0.2">
      <c r="C65">
        <f>O6</f>
        <v>16602</v>
      </c>
      <c r="D65">
        <f>O7</f>
        <v>27832</v>
      </c>
      <c r="E65">
        <f>O8</f>
        <v>24967</v>
      </c>
      <c r="F65">
        <f>O9</f>
        <v>29436</v>
      </c>
      <c r="G65">
        <f>O10</f>
        <v>38423</v>
      </c>
      <c r="H65">
        <f>O11</f>
        <v>36233</v>
      </c>
      <c r="J65">
        <f>O12</f>
        <v>25889</v>
      </c>
      <c r="K65">
        <f>O13</f>
        <v>17379</v>
      </c>
      <c r="L65">
        <f>O14</f>
        <v>31373</v>
      </c>
      <c r="M65">
        <f>O15</f>
        <v>40002</v>
      </c>
      <c r="N65">
        <f>O16</f>
        <v>45077</v>
      </c>
      <c r="O65">
        <f>O17</f>
        <v>41487</v>
      </c>
      <c r="P65">
        <f>O18</f>
        <v>49990</v>
      </c>
    </row>
    <row r="66" spans="1:16" x14ac:dyDescent="0.2">
      <c r="C66">
        <f>P6</f>
        <v>17169</v>
      </c>
      <c r="D66">
        <f>P7</f>
        <v>28322</v>
      </c>
      <c r="E66">
        <f>P8</f>
        <v>30439</v>
      </c>
      <c r="F66">
        <f>P9</f>
        <v>26350</v>
      </c>
      <c r="G66">
        <f>P10</f>
        <v>37718</v>
      </c>
      <c r="H66">
        <f>P11</f>
        <v>27617</v>
      </c>
      <c r="J66">
        <f>P12</f>
        <v>21775</v>
      </c>
      <c r="K66">
        <f>P13</f>
        <v>21639</v>
      </c>
      <c r="L66">
        <f>P14</f>
        <v>28171</v>
      </c>
      <c r="M66">
        <f>P15</f>
        <v>40342</v>
      </c>
      <c r="N66">
        <f>P16</f>
        <v>46504</v>
      </c>
      <c r="O66">
        <f>P17</f>
        <v>47730</v>
      </c>
      <c r="P66">
        <f>P18</f>
        <v>45034</v>
      </c>
    </row>
    <row r="67" spans="1:16" x14ac:dyDescent="0.2">
      <c r="A67" t="s">
        <v>0</v>
      </c>
      <c r="B67">
        <f>AVERAGE(B62:B64)</f>
        <v>61898.666666666664</v>
      </c>
      <c r="C67">
        <f>AVERAGE(C61:C64)</f>
        <v>20131</v>
      </c>
      <c r="D67">
        <f t="shared" ref="D67:P67" si="8">AVERAGE(D61:D64)</f>
        <v>27290.5</v>
      </c>
      <c r="E67">
        <f t="shared" si="8"/>
        <v>30873</v>
      </c>
      <c r="F67">
        <f t="shared" si="8"/>
        <v>30276.25</v>
      </c>
      <c r="G67">
        <f t="shared" si="8"/>
        <v>36614.25</v>
      </c>
      <c r="H67">
        <f t="shared" ref="H67:J67" si="9">AVERAGE(H61:H64)</f>
        <v>29402.5</v>
      </c>
      <c r="I67" t="e">
        <f t="shared" si="9"/>
        <v>#DIV/0!</v>
      </c>
      <c r="J67">
        <f t="shared" si="9"/>
        <v>36614.25</v>
      </c>
      <c r="K67">
        <f t="shared" si="8"/>
        <v>19198.5</v>
      </c>
      <c r="L67">
        <f t="shared" si="8"/>
        <v>29325</v>
      </c>
      <c r="M67">
        <f t="shared" si="8"/>
        <v>40646.75</v>
      </c>
      <c r="N67">
        <f t="shared" si="8"/>
        <v>52242.75</v>
      </c>
      <c r="O67">
        <f t="shared" si="8"/>
        <v>45282</v>
      </c>
      <c r="P67">
        <f t="shared" si="8"/>
        <v>47614</v>
      </c>
    </row>
    <row r="68" spans="1:16" x14ac:dyDescent="0.2">
      <c r="A68" t="s">
        <v>74</v>
      </c>
      <c r="B68">
        <f>STDEV(B62:B64)</f>
        <v>2186.3049497573143</v>
      </c>
      <c r="C68">
        <f>STDEV(C61:C64)</f>
        <v>1966.8931508006901</v>
      </c>
      <c r="D68">
        <f t="shared" ref="D68:P68" si="10">STDEV(D61:D64)</f>
        <v>3156.4226058414083</v>
      </c>
      <c r="E68">
        <f t="shared" si="10"/>
        <v>530.55379871727746</v>
      </c>
      <c r="F68">
        <f t="shared" si="10"/>
        <v>3471.0920831922626</v>
      </c>
      <c r="G68">
        <f t="shared" si="10"/>
        <v>6597.7151284870324</v>
      </c>
      <c r="H68">
        <f t="shared" ref="H68:J68" si="11">STDEV(H61:H64)</f>
        <v>7211.833262076987</v>
      </c>
      <c r="I68" t="e">
        <f t="shared" si="11"/>
        <v>#DIV/0!</v>
      </c>
      <c r="J68">
        <f t="shared" si="11"/>
        <v>6597.7151284870324</v>
      </c>
      <c r="K68">
        <f t="shared" si="10"/>
        <v>4090.8076219739301</v>
      </c>
      <c r="L68">
        <f t="shared" si="10"/>
        <v>2114.5002561677152</v>
      </c>
      <c r="M68">
        <f t="shared" si="10"/>
        <v>2785.018417054604</v>
      </c>
      <c r="N68">
        <f t="shared" si="10"/>
        <v>5720.7055727418801</v>
      </c>
      <c r="O68">
        <f t="shared" si="10"/>
        <v>3580.5125331438235</v>
      </c>
      <c r="P68">
        <f t="shared" si="10"/>
        <v>6417.0745671216882</v>
      </c>
    </row>
    <row r="69" spans="1:16" x14ac:dyDescent="0.2">
      <c r="A69" t="s">
        <v>75</v>
      </c>
      <c r="B69" t="e">
        <f>#REF!</f>
        <v>#REF!</v>
      </c>
      <c r="C69" s="25">
        <f>_xlfn.T.TEST(B61:B64,C61:C64,1,2)</f>
        <v>5.2694755882059885E-8</v>
      </c>
      <c r="D69">
        <f>_xlfn.T.TEST(B61:B64,D61:D64,1,2)</f>
        <v>8.0408146576870649E-7</v>
      </c>
      <c r="E69">
        <f>_xlfn.T.TEST(B61:B64,E61:E64,1,2)</f>
        <v>5.6882527786343115E-8</v>
      </c>
      <c r="F69">
        <f>_xlfn.T.TEST(B61:B64,F61:F64,1,2)</f>
        <v>2.0169880375822869E-6</v>
      </c>
      <c r="G69">
        <f>_xlfn.T.TEST(B61:B64,G61:G64,1,2)</f>
        <v>1.4938543167834374E-4</v>
      </c>
      <c r="H69">
        <f t="shared" ref="H69:J69" si="12">_xlfn.T.TEST(C61:C64,H61:H64,1,2)</f>
        <v>2.3883591297986225E-2</v>
      </c>
      <c r="I69" t="e">
        <f t="shared" si="12"/>
        <v>#DIV/0!</v>
      </c>
      <c r="J69">
        <f t="shared" si="12"/>
        <v>6.6735494874975557E-2</v>
      </c>
      <c r="K69">
        <f>_xlfn.T.TEST(B61:B64,K61:K64,1,2)</f>
        <v>7.3579477166896438E-7</v>
      </c>
      <c r="L69">
        <f>_xlfn.T.TEST(B61:B64,L61:L64,1,2)</f>
        <v>2.7816195875590338E-7</v>
      </c>
      <c r="M69">
        <f>_xlfn.T.TEST(B61:B64,M61:M64,1,2)</f>
        <v>8.1353833116842216E-6</v>
      </c>
      <c r="N69">
        <f>_xlfn.T.TEST(B61:B64,N61:N64,1,2)</f>
        <v>7.680666604064558E-3</v>
      </c>
      <c r="O69">
        <f>_xlfn.T.TEST(B61:B64,O61:O64,1,2)</f>
        <v>8.5117833943954195E-5</v>
      </c>
      <c r="P69">
        <f>_xlfn.T.TEST(B61:B64,P61:P64,1,2)</f>
        <v>2.2923640140123437E-3</v>
      </c>
    </row>
    <row r="70" spans="1:16" x14ac:dyDescent="0.2">
      <c r="B70" t="e" cm="1">
        <f t="array" ref="B70">t</f>
        <v>#NAME?</v>
      </c>
    </row>
  </sheetData>
  <mergeCells count="14">
    <mergeCell ref="V2:V5"/>
    <mergeCell ref="V54:V57"/>
    <mergeCell ref="V50:V53"/>
    <mergeCell ref="V46:V49"/>
    <mergeCell ref="V42:V45"/>
    <mergeCell ref="V6:V9"/>
    <mergeCell ref="V10:V13"/>
    <mergeCell ref="V14:V17"/>
    <mergeCell ref="V18:V21"/>
    <mergeCell ref="V22:V25"/>
    <mergeCell ref="V26:V29"/>
    <mergeCell ref="V30:V33"/>
    <mergeCell ref="V34:V37"/>
    <mergeCell ref="V38:V41"/>
  </mergeCells>
  <conditionalFormatting sqref="B5:E18">
    <cfRule type="cellIs" dxfId="1" priority="1" operator="between">
      <formula>$D$39</formula>
      <formula>0</formula>
    </cfRule>
    <cfRule type="cellIs" dxfId="0" priority="2" operator="between">
      <formula>$C$38</formula>
      <formula>$C$39</formula>
    </cfRule>
  </conditionalFormatting>
  <conditionalFormatting sqref="C69:P69">
    <cfRule type="colorScale" priority="7">
      <colorScale>
        <cfvo type="min"/>
        <cfvo type="max"/>
        <color rgb="FFFCFCFF"/>
        <color rgb="FFF8696B"/>
      </colorScale>
    </cfRule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3267F-198D-49A6-848A-A5241390580E}">
  <dimension ref="A1:AK69"/>
  <sheetViews>
    <sheetView zoomScale="119" zoomScaleNormal="119" workbookViewId="0">
      <selection activeCell="G42" sqref="G42"/>
    </sheetView>
  </sheetViews>
  <sheetFormatPr baseColWidth="10" defaultColWidth="8.83203125" defaultRowHeight="15" x14ac:dyDescent="0.2"/>
  <cols>
    <col min="1" max="1" width="17.83203125" customWidth="1"/>
    <col min="3" max="3" width="11" customWidth="1"/>
    <col min="10" max="10" width="17.33203125" customWidth="1"/>
    <col min="13" max="14" width="8.83203125" bestFit="1" customWidth="1"/>
    <col min="15" max="16" width="8.83203125" customWidth="1"/>
    <col min="17" max="18" width="8.83203125" bestFit="1" customWidth="1"/>
    <col min="20" max="20" width="1.6640625" customWidth="1"/>
    <col min="21" max="21" width="8.6640625" hidden="1" customWidth="1"/>
    <col min="22" max="22" width="4.5" customWidth="1"/>
    <col min="23" max="23" width="3.6640625" customWidth="1"/>
    <col min="24" max="24" width="8.83203125" bestFit="1" customWidth="1"/>
    <col min="25" max="25" width="1.33203125" customWidth="1"/>
    <col min="26" max="26" width="0.33203125" customWidth="1"/>
    <col min="27" max="27" width="1" customWidth="1"/>
    <col min="28" max="28" width="0.6640625" customWidth="1"/>
    <col min="29" max="29" width="1" customWidth="1"/>
  </cols>
  <sheetData>
    <row r="1" spans="1:37" ht="16" thickBot="1" x14ac:dyDescent="0.25">
      <c r="X1" s="8" t="s">
        <v>32</v>
      </c>
      <c r="Y1" s="9" t="s">
        <v>33</v>
      </c>
      <c r="Z1" s="9"/>
      <c r="AA1" s="9" t="s">
        <v>35</v>
      </c>
      <c r="AB1" s="9" t="s">
        <v>36</v>
      </c>
      <c r="AC1" s="10" t="s">
        <v>37</v>
      </c>
    </row>
    <row r="2" spans="1:37" x14ac:dyDescent="0.2">
      <c r="V2" s="38" t="s">
        <v>31</v>
      </c>
      <c r="W2" s="1">
        <v>1</v>
      </c>
      <c r="X2">
        <v>115643</v>
      </c>
      <c r="Y2">
        <v>2142371</v>
      </c>
      <c r="AA2">
        <v>43.587000000000003</v>
      </c>
      <c r="AB2">
        <v>255</v>
      </c>
      <c r="AC2">
        <v>4724.0609999999997</v>
      </c>
    </row>
    <row r="3" spans="1:37" ht="16" thickBot="1" x14ac:dyDescent="0.25">
      <c r="V3" s="39"/>
      <c r="W3" s="15">
        <v>2</v>
      </c>
      <c r="X3">
        <v>133249</v>
      </c>
      <c r="Y3">
        <v>1636904</v>
      </c>
      <c r="AA3">
        <v>33.302999999999997</v>
      </c>
      <c r="AB3">
        <v>255</v>
      </c>
      <c r="AC3">
        <v>3132.56</v>
      </c>
    </row>
    <row r="4" spans="1:37" ht="16" thickBot="1" x14ac:dyDescent="0.25">
      <c r="A4" s="14" t="s">
        <v>89</v>
      </c>
      <c r="B4" s="12">
        <v>1</v>
      </c>
      <c r="C4" s="12">
        <v>2</v>
      </c>
      <c r="D4" s="12">
        <v>3</v>
      </c>
      <c r="E4" s="12">
        <v>4</v>
      </c>
      <c r="F4" s="17" t="s">
        <v>0</v>
      </c>
      <c r="G4" s="17" t="s">
        <v>1</v>
      </c>
      <c r="H4" s="36"/>
      <c r="I4" s="36"/>
      <c r="J4" s="19" t="s">
        <v>89</v>
      </c>
      <c r="K4" s="36">
        <v>1</v>
      </c>
      <c r="L4" s="36">
        <v>2</v>
      </c>
      <c r="M4" s="36">
        <v>3</v>
      </c>
      <c r="N4" s="36">
        <v>4</v>
      </c>
      <c r="O4" s="36">
        <v>5</v>
      </c>
      <c r="P4" s="36">
        <v>6</v>
      </c>
      <c r="Q4" s="17" t="s">
        <v>0</v>
      </c>
      <c r="R4" s="17" t="s">
        <v>1</v>
      </c>
      <c r="S4" s="36"/>
      <c r="T4" s="36"/>
      <c r="V4" s="39"/>
      <c r="W4" s="2">
        <v>3</v>
      </c>
      <c r="X4">
        <v>100527</v>
      </c>
      <c r="Y4">
        <v>2458900</v>
      </c>
      <c r="AA4">
        <v>50.026000000000003</v>
      </c>
      <c r="AB4">
        <v>255</v>
      </c>
      <c r="AC4">
        <v>6237.3239999999996</v>
      </c>
    </row>
    <row r="5" spans="1:37" ht="16" thickBot="1" x14ac:dyDescent="0.25">
      <c r="A5" s="15" t="s">
        <v>42</v>
      </c>
      <c r="B5">
        <f>X2</f>
        <v>115643</v>
      </c>
      <c r="C5">
        <f>X3</f>
        <v>133249</v>
      </c>
      <c r="D5">
        <f>X4</f>
        <v>100527</v>
      </c>
      <c r="E5">
        <f>X5</f>
        <v>134796</v>
      </c>
      <c r="F5" s="15">
        <f>AVERAGE(B5:E5)</f>
        <v>121053.75</v>
      </c>
      <c r="G5" s="15">
        <f t="shared" ref="G5:G18" si="0">STDEV(B5:E5)</f>
        <v>16209.022577461808</v>
      </c>
      <c r="J5" s="15" t="s">
        <v>137</v>
      </c>
      <c r="K5">
        <v>115643</v>
      </c>
      <c r="L5">
        <v>133249</v>
      </c>
      <c r="M5">
        <v>100527</v>
      </c>
      <c r="N5">
        <v>134796</v>
      </c>
      <c r="Q5" s="15">
        <f>AVERAGE(K5:N5)*100/F$5</f>
        <v>100</v>
      </c>
      <c r="R5" s="15">
        <f>AVERAGE(L5:Q5)/G$5</f>
        <v>5.6862157825701978</v>
      </c>
      <c r="V5" s="40"/>
      <c r="W5" s="3">
        <v>4</v>
      </c>
      <c r="X5">
        <v>134796</v>
      </c>
      <c r="Y5">
        <v>1598696</v>
      </c>
      <c r="AA5">
        <v>32.526000000000003</v>
      </c>
      <c r="AB5">
        <v>255</v>
      </c>
      <c r="AC5">
        <v>3024.3290000000002</v>
      </c>
    </row>
    <row r="6" spans="1:37" x14ac:dyDescent="0.2">
      <c r="A6" s="15" t="s">
        <v>76</v>
      </c>
      <c r="B6">
        <f>X6</f>
        <v>132701</v>
      </c>
      <c r="C6">
        <f>X7</f>
        <v>140946</v>
      </c>
      <c r="D6">
        <f>X8</f>
        <v>122166</v>
      </c>
      <c r="E6">
        <f>X9</f>
        <v>129306</v>
      </c>
      <c r="F6" s="15">
        <f t="shared" ref="F6:F18" si="1">AVERAGE(B6:E6)</f>
        <v>131279.75</v>
      </c>
      <c r="G6" s="15">
        <f t="shared" si="0"/>
        <v>7797.7019852005114</v>
      </c>
      <c r="J6" s="15" t="s">
        <v>172</v>
      </c>
      <c r="K6">
        <v>132701</v>
      </c>
      <c r="L6">
        <v>140946</v>
      </c>
      <c r="M6">
        <v>122166</v>
      </c>
      <c r="N6">
        <v>129306</v>
      </c>
      <c r="O6">
        <v>128602</v>
      </c>
      <c r="P6">
        <v>139032</v>
      </c>
      <c r="Q6" s="15">
        <f>AVERAGE(K6:P6)*100/F$5</f>
        <v>109.1461437584544</v>
      </c>
      <c r="R6" s="15">
        <f>AVERAGE(K6:P6)/G$5</f>
        <v>8.1513551707748739</v>
      </c>
      <c r="V6" s="38" t="s">
        <v>162</v>
      </c>
      <c r="W6" s="1">
        <v>1</v>
      </c>
      <c r="X6">
        <v>132701</v>
      </c>
      <c r="Y6">
        <v>2111132</v>
      </c>
      <c r="AA6">
        <v>42.951000000000001</v>
      </c>
      <c r="AB6">
        <v>255</v>
      </c>
      <c r="AC6">
        <v>4056.779</v>
      </c>
    </row>
    <row r="7" spans="1:37" x14ac:dyDescent="0.2">
      <c r="A7" s="15" t="s">
        <v>125</v>
      </c>
      <c r="B7">
        <f>X10</f>
        <v>133886</v>
      </c>
      <c r="C7">
        <f>X11</f>
        <v>106716</v>
      </c>
      <c r="D7">
        <f>X12</f>
        <v>80073</v>
      </c>
      <c r="E7">
        <f>X13</f>
        <v>96260</v>
      </c>
      <c r="F7" s="15">
        <f t="shared" si="1"/>
        <v>104233.75</v>
      </c>
      <c r="G7" s="15">
        <f t="shared" si="0"/>
        <v>22603.392258316744</v>
      </c>
      <c r="J7" s="15" t="s">
        <v>173</v>
      </c>
      <c r="K7">
        <v>133886</v>
      </c>
      <c r="L7">
        <v>106716</v>
      </c>
      <c r="M7">
        <v>80073</v>
      </c>
      <c r="N7">
        <v>96260</v>
      </c>
      <c r="O7">
        <v>127606</v>
      </c>
      <c r="P7">
        <v>95075</v>
      </c>
      <c r="Q7" s="15">
        <f t="shared" ref="Q7" si="2">AVERAGE(K7:P7)*100/F$5</f>
        <v>88.062258845072279</v>
      </c>
      <c r="R7" s="15">
        <f t="shared" ref="R7" si="3">AVERAGE(K7:P7)/G$5</f>
        <v>6.5767486075869064</v>
      </c>
      <c r="V7" s="39"/>
      <c r="W7" s="15">
        <v>2</v>
      </c>
      <c r="X7">
        <v>140946</v>
      </c>
      <c r="Y7">
        <v>1974994</v>
      </c>
      <c r="AA7">
        <v>40.180999999999997</v>
      </c>
      <c r="AB7">
        <v>255</v>
      </c>
      <c r="AC7">
        <v>3573.1660000000002</v>
      </c>
    </row>
    <row r="8" spans="1:37" x14ac:dyDescent="0.2">
      <c r="A8" s="15" t="s">
        <v>126</v>
      </c>
      <c r="B8">
        <f>X14</f>
        <v>117676</v>
      </c>
      <c r="C8">
        <f>X15</f>
        <v>110884</v>
      </c>
      <c r="D8">
        <f>X16</f>
        <v>90258</v>
      </c>
      <c r="E8">
        <f>X17</f>
        <v>81758</v>
      </c>
      <c r="F8" s="15">
        <f t="shared" si="1"/>
        <v>100144</v>
      </c>
      <c r="G8" s="15">
        <f t="shared" si="0"/>
        <v>16916.428070566984</v>
      </c>
      <c r="J8" s="15" t="s">
        <v>174</v>
      </c>
      <c r="K8">
        <v>117676</v>
      </c>
      <c r="L8">
        <v>110884</v>
      </c>
      <c r="M8">
        <v>90258</v>
      </c>
      <c r="N8">
        <v>81758</v>
      </c>
      <c r="O8">
        <v>110305</v>
      </c>
      <c r="P8">
        <v>91827</v>
      </c>
      <c r="Q8" s="15">
        <f t="shared" ref="Q8:Q18" si="4">AVERAGE(K8:P8)*100/F$5</f>
        <v>82.980769561730483</v>
      </c>
      <c r="R8" s="15">
        <f t="shared" ref="R8:R18" si="5">AVERAGE(K8:P8)/G$5</f>
        <v>6.1972480359801638</v>
      </c>
      <c r="V8" s="39"/>
      <c r="W8" s="2">
        <v>3</v>
      </c>
      <c r="X8">
        <v>122166</v>
      </c>
      <c r="Y8">
        <v>2242708</v>
      </c>
      <c r="AA8">
        <v>45.628</v>
      </c>
      <c r="AB8">
        <v>255</v>
      </c>
      <c r="AC8">
        <v>4681.2579999999998</v>
      </c>
      <c r="AE8" s="37" t="s">
        <v>138</v>
      </c>
      <c r="AG8">
        <v>4353426</v>
      </c>
      <c r="AH8">
        <v>262.22300000000001</v>
      </c>
      <c r="AI8">
        <v>88.570999999999998</v>
      </c>
      <c r="AJ8">
        <v>255</v>
      </c>
      <c r="AK8">
        <v>66866.861000000004</v>
      </c>
    </row>
    <row r="9" spans="1:37" ht="16" thickBot="1" x14ac:dyDescent="0.25">
      <c r="A9" s="15" t="s">
        <v>127</v>
      </c>
      <c r="B9">
        <f>X18</f>
        <v>107116</v>
      </c>
      <c r="C9">
        <f>X19</f>
        <v>122087</v>
      </c>
      <c r="D9">
        <f>X20</f>
        <v>94726</v>
      </c>
      <c r="E9">
        <f>X21</f>
        <v>93194</v>
      </c>
      <c r="F9" s="15">
        <f t="shared" si="1"/>
        <v>104280.75</v>
      </c>
      <c r="G9" s="15">
        <f t="shared" si="0"/>
        <v>13407.839183974924</v>
      </c>
      <c r="J9" s="15" t="s">
        <v>175</v>
      </c>
      <c r="K9">
        <v>107116</v>
      </c>
      <c r="L9">
        <v>122087</v>
      </c>
      <c r="M9">
        <v>94726</v>
      </c>
      <c r="N9">
        <v>93194</v>
      </c>
      <c r="O9">
        <v>114530</v>
      </c>
      <c r="P9">
        <v>92078</v>
      </c>
      <c r="Q9" s="15">
        <f t="shared" si="4"/>
        <v>85.875213834075097</v>
      </c>
      <c r="R9" s="15">
        <f t="shared" si="5"/>
        <v>6.4134136509386703</v>
      </c>
      <c r="V9" s="40"/>
      <c r="W9" s="3">
        <v>4</v>
      </c>
      <c r="X9">
        <v>129306</v>
      </c>
      <c r="Y9">
        <v>2155485</v>
      </c>
      <c r="AA9">
        <v>43.853000000000002</v>
      </c>
      <c r="AB9">
        <v>255</v>
      </c>
      <c r="AC9">
        <v>4250.759</v>
      </c>
      <c r="AE9" t="s">
        <v>144</v>
      </c>
      <c r="AG9">
        <v>4305477</v>
      </c>
      <c r="AH9">
        <v>214.93</v>
      </c>
      <c r="AI9">
        <v>87.594999999999999</v>
      </c>
      <c r="AJ9">
        <v>255</v>
      </c>
      <c r="AK9">
        <v>54807.14</v>
      </c>
    </row>
    <row r="10" spans="1:37" x14ac:dyDescent="0.2">
      <c r="A10" s="15" t="s">
        <v>128</v>
      </c>
      <c r="B10">
        <f>X22</f>
        <v>111562</v>
      </c>
      <c r="C10">
        <f>X23</f>
        <v>124764</v>
      </c>
      <c r="D10">
        <f>X24</f>
        <v>90137</v>
      </c>
      <c r="E10">
        <f>X25</f>
        <v>79020</v>
      </c>
      <c r="F10" s="15">
        <f t="shared" si="1"/>
        <v>101370.75</v>
      </c>
      <c r="G10" s="15">
        <f t="shared" si="0"/>
        <v>20630.550863141456</v>
      </c>
      <c r="J10" s="15" t="s">
        <v>176</v>
      </c>
      <c r="K10">
        <v>111562</v>
      </c>
      <c r="L10">
        <v>124764</v>
      </c>
      <c r="M10">
        <v>90137</v>
      </c>
      <c r="N10">
        <v>79020</v>
      </c>
      <c r="O10">
        <v>88078</v>
      </c>
      <c r="P10">
        <v>108323</v>
      </c>
      <c r="Q10" s="15">
        <f t="shared" si="4"/>
        <v>82.867321334531155</v>
      </c>
      <c r="R10" s="15">
        <f t="shared" si="5"/>
        <v>6.1887753885594439</v>
      </c>
      <c r="V10" s="46" t="s">
        <v>11</v>
      </c>
      <c r="W10" s="1">
        <v>1</v>
      </c>
      <c r="X10">
        <v>133886</v>
      </c>
      <c r="Y10">
        <v>1963705</v>
      </c>
      <c r="AA10">
        <v>39.951999999999998</v>
      </c>
      <c r="AB10">
        <v>255</v>
      </c>
      <c r="AC10">
        <v>3740.0830000000001</v>
      </c>
    </row>
    <row r="11" spans="1:37" x14ac:dyDescent="0.2">
      <c r="A11" s="15" t="s">
        <v>129</v>
      </c>
      <c r="B11">
        <f>X26</f>
        <v>119012</v>
      </c>
      <c r="C11">
        <f>X27</f>
        <v>126923</v>
      </c>
      <c r="D11">
        <f>X28</f>
        <v>75274</v>
      </c>
      <c r="E11">
        <f>X29</f>
        <v>82603</v>
      </c>
      <c r="F11" s="15">
        <f t="shared" si="1"/>
        <v>100953</v>
      </c>
      <c r="G11" s="15">
        <f t="shared" si="0"/>
        <v>25798.591188926061</v>
      </c>
      <c r="J11" s="15" t="s">
        <v>177</v>
      </c>
      <c r="K11">
        <v>119012</v>
      </c>
      <c r="L11">
        <v>126923</v>
      </c>
      <c r="M11">
        <v>75274</v>
      </c>
      <c r="N11">
        <v>82603</v>
      </c>
      <c r="O11">
        <v>115938</v>
      </c>
      <c r="P11">
        <v>76117</v>
      </c>
      <c r="Q11" s="15">
        <f t="shared" si="4"/>
        <v>82.038901452178621</v>
      </c>
      <c r="R11" s="15">
        <f t="shared" si="5"/>
        <v>6.1269065541777987</v>
      </c>
      <c r="V11" s="47"/>
      <c r="W11" s="15">
        <v>2</v>
      </c>
      <c r="X11">
        <v>106716</v>
      </c>
      <c r="Y11">
        <v>2382535</v>
      </c>
      <c r="AA11">
        <v>48.472999999999999</v>
      </c>
      <c r="AB11">
        <v>255</v>
      </c>
      <c r="AC11">
        <v>5693.1149999999998</v>
      </c>
    </row>
    <row r="12" spans="1:37" x14ac:dyDescent="0.2">
      <c r="A12" s="15" t="s">
        <v>130</v>
      </c>
      <c r="B12">
        <f>X30</f>
        <v>113402</v>
      </c>
      <c r="C12">
        <f>X31</f>
        <v>137225</v>
      </c>
      <c r="D12">
        <f>X32</f>
        <v>96535</v>
      </c>
      <c r="E12">
        <f>X33</f>
        <v>91260</v>
      </c>
      <c r="F12" s="15">
        <f>AVERAGE(B12:E12)</f>
        <v>109605.5</v>
      </c>
      <c r="G12" s="15">
        <f t="shared" si="0"/>
        <v>20693.360714651128</v>
      </c>
      <c r="J12" s="15" t="s">
        <v>178</v>
      </c>
      <c r="K12">
        <v>113402</v>
      </c>
      <c r="L12">
        <v>137225</v>
      </c>
      <c r="M12">
        <v>96535</v>
      </c>
      <c r="N12">
        <v>91260</v>
      </c>
      <c r="O12">
        <v>114815</v>
      </c>
      <c r="P12">
        <v>87627</v>
      </c>
      <c r="Q12" s="15">
        <f t="shared" si="4"/>
        <v>88.234083344519831</v>
      </c>
      <c r="R12" s="15">
        <f t="shared" si="5"/>
        <v>6.5895809667872207</v>
      </c>
      <c r="V12" s="47"/>
      <c r="W12" s="2">
        <v>3</v>
      </c>
      <c r="X12">
        <v>80073</v>
      </c>
      <c r="Y12">
        <v>3080924</v>
      </c>
      <c r="AA12">
        <v>62.682000000000002</v>
      </c>
      <c r="AB12">
        <v>255</v>
      </c>
      <c r="AC12">
        <v>9811.4920000000002</v>
      </c>
      <c r="AE12" t="s">
        <v>2</v>
      </c>
      <c r="AG12">
        <v>4009713</v>
      </c>
      <c r="AH12">
        <v>106.624</v>
      </c>
      <c r="AI12">
        <v>81.578000000000003</v>
      </c>
      <c r="AJ12">
        <v>255</v>
      </c>
      <c r="AK12">
        <v>27189.194</v>
      </c>
    </row>
    <row r="13" spans="1:37" ht="16" thickBot="1" x14ac:dyDescent="0.25">
      <c r="A13" s="15" t="s">
        <v>131</v>
      </c>
      <c r="B13">
        <f>X34</f>
        <v>120218</v>
      </c>
      <c r="C13">
        <f>X35</f>
        <v>129728</v>
      </c>
      <c r="D13">
        <f>X36</f>
        <v>121413</v>
      </c>
      <c r="E13">
        <f>X37</f>
        <v>149397</v>
      </c>
      <c r="F13" s="15">
        <f t="shared" si="1"/>
        <v>130189</v>
      </c>
      <c r="G13" s="15">
        <f t="shared" si="0"/>
        <v>13485.78019001249</v>
      </c>
      <c r="J13" s="15" t="s">
        <v>179</v>
      </c>
      <c r="K13">
        <v>120218</v>
      </c>
      <c r="L13">
        <v>129728</v>
      </c>
      <c r="M13">
        <v>121413</v>
      </c>
      <c r="N13">
        <v>149397</v>
      </c>
      <c r="O13">
        <v>127386</v>
      </c>
      <c r="P13">
        <v>122135</v>
      </c>
      <c r="Q13" s="15">
        <f t="shared" si="4"/>
        <v>106.0516506097498</v>
      </c>
      <c r="R13" s="15">
        <f t="shared" si="5"/>
        <v>7.9202493170999775</v>
      </c>
      <c r="V13" s="48"/>
      <c r="W13" s="3">
        <v>4</v>
      </c>
      <c r="X13">
        <v>96260</v>
      </c>
      <c r="Y13">
        <v>2766257</v>
      </c>
      <c r="AA13">
        <v>56.28</v>
      </c>
      <c r="AB13">
        <v>255</v>
      </c>
      <c r="AC13">
        <v>7328.0230000000001</v>
      </c>
      <c r="AE13" t="s">
        <v>3</v>
      </c>
      <c r="AG13">
        <v>3680507</v>
      </c>
      <c r="AH13">
        <v>73.5</v>
      </c>
      <c r="AI13">
        <v>74.88</v>
      </c>
      <c r="AJ13">
        <v>255</v>
      </c>
      <c r="AK13">
        <v>18742.472000000002</v>
      </c>
    </row>
    <row r="14" spans="1:37" ht="14.5" customHeight="1" x14ac:dyDescent="0.2">
      <c r="A14" s="15" t="s">
        <v>132</v>
      </c>
      <c r="B14">
        <f>X38</f>
        <v>100197</v>
      </c>
      <c r="C14">
        <f>X39</f>
        <v>124795</v>
      </c>
      <c r="D14">
        <f>X40</f>
        <v>74510</v>
      </c>
      <c r="E14">
        <f>X41</f>
        <v>94425</v>
      </c>
      <c r="F14" s="15">
        <f t="shared" si="1"/>
        <v>98481.75</v>
      </c>
      <c r="G14" s="15">
        <f t="shared" si="0"/>
        <v>20707.737899555003</v>
      </c>
      <c r="J14" s="15" t="s">
        <v>180</v>
      </c>
      <c r="K14">
        <v>100197</v>
      </c>
      <c r="L14">
        <v>124795</v>
      </c>
      <c r="M14">
        <v>74510</v>
      </c>
      <c r="N14">
        <v>94425</v>
      </c>
      <c r="O14">
        <v>117409</v>
      </c>
      <c r="P14">
        <v>92963</v>
      </c>
      <c r="Q14" s="15">
        <f t="shared" si="4"/>
        <v>83.199818262548661</v>
      </c>
      <c r="R14" s="15">
        <f t="shared" si="5"/>
        <v>6.2136072374927451</v>
      </c>
      <c r="V14" s="46" t="s">
        <v>12</v>
      </c>
      <c r="W14" s="1">
        <v>1</v>
      </c>
      <c r="X14">
        <v>117676</v>
      </c>
      <c r="Y14">
        <v>2058043</v>
      </c>
      <c r="AA14">
        <v>41.871000000000002</v>
      </c>
      <c r="AB14">
        <v>255</v>
      </c>
      <c r="AC14">
        <v>4459.7110000000002</v>
      </c>
    </row>
    <row r="15" spans="1:37" x14ac:dyDescent="0.2">
      <c r="A15" s="15" t="s">
        <v>133</v>
      </c>
      <c r="B15">
        <f>X42</f>
        <v>125640</v>
      </c>
      <c r="C15">
        <f>X43</f>
        <v>121559</v>
      </c>
      <c r="D15">
        <f>X44</f>
        <v>135848</v>
      </c>
      <c r="E15">
        <f>X45</f>
        <v>128135</v>
      </c>
      <c r="F15" s="15">
        <f t="shared" si="1"/>
        <v>127795.5</v>
      </c>
      <c r="G15" s="15">
        <f t="shared" si="0"/>
        <v>6013.8209983337547</v>
      </c>
      <c r="J15" s="15" t="s">
        <v>181</v>
      </c>
      <c r="K15">
        <v>125640</v>
      </c>
      <c r="L15">
        <v>121559</v>
      </c>
      <c r="M15">
        <v>135848</v>
      </c>
      <c r="N15">
        <v>128135</v>
      </c>
      <c r="O15">
        <v>122870</v>
      </c>
      <c r="P15">
        <v>128479</v>
      </c>
      <c r="Q15" s="15">
        <f t="shared" si="4"/>
        <v>104.98518220212095</v>
      </c>
      <c r="R15" s="15">
        <f t="shared" si="5"/>
        <v>7.8406023184095623</v>
      </c>
      <c r="V15" s="47"/>
      <c r="W15" s="15">
        <v>2</v>
      </c>
      <c r="X15">
        <v>110884</v>
      </c>
      <c r="Y15">
        <v>2176151</v>
      </c>
      <c r="AA15">
        <v>44.274000000000001</v>
      </c>
      <c r="AB15">
        <v>255</v>
      </c>
      <c r="AC15">
        <v>5004.4960000000001</v>
      </c>
    </row>
    <row r="16" spans="1:37" x14ac:dyDescent="0.2">
      <c r="A16" s="15" t="s">
        <v>134</v>
      </c>
      <c r="B16">
        <f>X46</f>
        <v>113900</v>
      </c>
      <c r="C16">
        <f>X47</f>
        <v>120081</v>
      </c>
      <c r="D16">
        <f>X48</f>
        <v>131041</v>
      </c>
      <c r="E16">
        <f>X49</f>
        <v>103796</v>
      </c>
      <c r="F16" s="15">
        <f t="shared" si="1"/>
        <v>117204.5</v>
      </c>
      <c r="G16" s="15">
        <f t="shared" si="0"/>
        <v>11408.046531578782</v>
      </c>
      <c r="J16" s="15" t="s">
        <v>182</v>
      </c>
      <c r="K16">
        <v>113900</v>
      </c>
      <c r="L16">
        <v>120081</v>
      </c>
      <c r="M16">
        <v>131041</v>
      </c>
      <c r="N16">
        <v>103796</v>
      </c>
      <c r="O16">
        <v>121147</v>
      </c>
      <c r="P16">
        <v>110148</v>
      </c>
      <c r="Q16" s="15">
        <f t="shared" si="4"/>
        <v>96.391478991770185</v>
      </c>
      <c r="R16" s="15">
        <f t="shared" si="5"/>
        <v>7.1987992762899795</v>
      </c>
      <c r="V16" s="47"/>
      <c r="W16" s="2">
        <v>3</v>
      </c>
      <c r="X16">
        <v>90258</v>
      </c>
      <c r="Y16">
        <v>2965470</v>
      </c>
      <c r="AA16">
        <v>60.332999999999998</v>
      </c>
      <c r="AB16">
        <v>255</v>
      </c>
      <c r="AC16">
        <v>8378.1479999999992</v>
      </c>
      <c r="AE16" t="s">
        <v>30</v>
      </c>
      <c r="AG16">
        <v>4290209</v>
      </c>
      <c r="AH16">
        <v>184.09</v>
      </c>
      <c r="AI16">
        <v>87.284999999999997</v>
      </c>
      <c r="AJ16">
        <v>255</v>
      </c>
      <c r="AK16">
        <v>46942.858</v>
      </c>
    </row>
    <row r="17" spans="1:37" ht="16" thickBot="1" x14ac:dyDescent="0.25">
      <c r="A17" s="15" t="s">
        <v>135</v>
      </c>
      <c r="B17">
        <f>X50</f>
        <v>107080</v>
      </c>
      <c r="C17">
        <f>X51</f>
        <v>122881</v>
      </c>
      <c r="D17">
        <f>X52</f>
        <v>89752</v>
      </c>
      <c r="E17">
        <f>X53</f>
        <v>88941</v>
      </c>
      <c r="F17" s="15">
        <f t="shared" si="1"/>
        <v>102163.5</v>
      </c>
      <c r="G17" s="15">
        <f t="shared" si="0"/>
        <v>16147.926770951124</v>
      </c>
      <c r="J17" s="15" t="s">
        <v>183</v>
      </c>
      <c r="K17">
        <v>107080</v>
      </c>
      <c r="L17">
        <v>122881</v>
      </c>
      <c r="M17">
        <v>89752</v>
      </c>
      <c r="N17">
        <v>88941</v>
      </c>
      <c r="O17">
        <v>90586</v>
      </c>
      <c r="P17">
        <v>110945</v>
      </c>
      <c r="Q17" s="15">
        <f t="shared" si="4"/>
        <v>84.010202079654704</v>
      </c>
      <c r="R17" s="15">
        <f t="shared" si="5"/>
        <v>6.2741290854519214</v>
      </c>
      <c r="V17" s="48"/>
      <c r="W17" s="3">
        <v>4</v>
      </c>
      <c r="X17">
        <v>81758</v>
      </c>
      <c r="Y17">
        <v>3144996</v>
      </c>
      <c r="AA17">
        <v>63.984999999999999</v>
      </c>
      <c r="AB17">
        <v>255</v>
      </c>
      <c r="AC17">
        <v>9809.1190000000006</v>
      </c>
      <c r="AE17" t="s">
        <v>163</v>
      </c>
      <c r="AG17">
        <v>3177082</v>
      </c>
      <c r="AH17">
        <v>49.776000000000003</v>
      </c>
      <c r="AI17">
        <v>64.638000000000005</v>
      </c>
      <c r="AJ17">
        <v>255</v>
      </c>
      <c r="AK17">
        <v>12692.996999999999</v>
      </c>
    </row>
    <row r="18" spans="1:37" ht="16" thickBot="1" x14ac:dyDescent="0.25">
      <c r="A18" s="16" t="s">
        <v>136</v>
      </c>
      <c r="B18" s="18">
        <f>X54</f>
        <v>102500</v>
      </c>
      <c r="C18" s="18">
        <f>X55</f>
        <v>105355</v>
      </c>
      <c r="D18" s="18">
        <f>X56</f>
        <v>96535</v>
      </c>
      <c r="E18" s="18">
        <f>X57</f>
        <v>91260</v>
      </c>
      <c r="F18" s="16">
        <f t="shared" si="1"/>
        <v>98912.5</v>
      </c>
      <c r="G18" s="16">
        <f t="shared" si="0"/>
        <v>6287.2682197172617</v>
      </c>
      <c r="J18" s="16" t="s">
        <v>184</v>
      </c>
      <c r="K18">
        <v>102500</v>
      </c>
      <c r="L18">
        <v>105355</v>
      </c>
      <c r="M18">
        <v>96535</v>
      </c>
      <c r="N18">
        <v>91260</v>
      </c>
      <c r="O18">
        <v>103095</v>
      </c>
      <c r="P18">
        <v>95997</v>
      </c>
      <c r="Q18" s="15">
        <f t="shared" si="4"/>
        <v>81.884011578878543</v>
      </c>
      <c r="R18" s="15">
        <f t="shared" si="5"/>
        <v>6.1153389226871306</v>
      </c>
      <c r="V18" s="46" t="s">
        <v>13</v>
      </c>
      <c r="W18" s="1">
        <v>1</v>
      </c>
      <c r="X18">
        <v>107116</v>
      </c>
      <c r="Y18">
        <v>2409460</v>
      </c>
      <c r="AA18">
        <v>49.021000000000001</v>
      </c>
      <c r="AB18">
        <v>255</v>
      </c>
      <c r="AC18">
        <v>5735.9530000000004</v>
      </c>
    </row>
    <row r="19" spans="1:37" x14ac:dyDescent="0.2">
      <c r="V19" s="47"/>
      <c r="W19" s="15">
        <v>2</v>
      </c>
      <c r="X19">
        <v>122087</v>
      </c>
      <c r="Y19">
        <v>2223291</v>
      </c>
      <c r="AA19">
        <v>45.232999999999997</v>
      </c>
      <c r="AB19">
        <v>255</v>
      </c>
      <c r="AC19">
        <v>4643.7309999999998</v>
      </c>
    </row>
    <row r="20" spans="1:37" x14ac:dyDescent="0.2">
      <c r="V20" s="47"/>
      <c r="W20" s="2">
        <v>3</v>
      </c>
      <c r="X20">
        <v>94726</v>
      </c>
      <c r="Y20">
        <v>2496413</v>
      </c>
      <c r="AA20">
        <v>50.79</v>
      </c>
      <c r="AB20">
        <v>255</v>
      </c>
      <c r="AC20">
        <v>6720.2809999999999</v>
      </c>
      <c r="AE20" t="s">
        <v>5</v>
      </c>
      <c r="AG20">
        <v>4202587</v>
      </c>
      <c r="AH20">
        <v>171.32400000000001</v>
      </c>
      <c r="AI20">
        <v>85.501999999999995</v>
      </c>
      <c r="AJ20">
        <v>255</v>
      </c>
      <c r="AK20">
        <v>43687.716</v>
      </c>
    </row>
    <row r="21" spans="1:37" ht="16" thickBot="1" x14ac:dyDescent="0.25">
      <c r="V21" s="48"/>
      <c r="W21" s="3">
        <v>4</v>
      </c>
      <c r="X21">
        <v>93194</v>
      </c>
      <c r="Y21">
        <v>2428002</v>
      </c>
      <c r="AA21">
        <v>49.398000000000003</v>
      </c>
      <c r="AB21">
        <v>255</v>
      </c>
      <c r="AC21">
        <v>6643.5659999999998</v>
      </c>
      <c r="AE21" t="s">
        <v>6</v>
      </c>
      <c r="AG21">
        <v>3329903</v>
      </c>
      <c r="AH21">
        <v>83.085999999999999</v>
      </c>
      <c r="AI21">
        <v>67.747</v>
      </c>
      <c r="AJ21">
        <v>255</v>
      </c>
      <c r="AK21">
        <v>21186.816999999999</v>
      </c>
    </row>
    <row r="22" spans="1:37" x14ac:dyDescent="0.2">
      <c r="V22" s="49" t="s">
        <v>17</v>
      </c>
      <c r="W22" s="1">
        <v>1</v>
      </c>
      <c r="X22">
        <v>111562</v>
      </c>
      <c r="Y22">
        <v>2309893</v>
      </c>
      <c r="AA22">
        <v>46.994999999999997</v>
      </c>
      <c r="AB22">
        <v>255</v>
      </c>
      <c r="AC22">
        <v>5279.7790000000005</v>
      </c>
    </row>
    <row r="23" spans="1:37" x14ac:dyDescent="0.2">
      <c r="V23" s="50"/>
      <c r="W23" s="15">
        <v>2</v>
      </c>
      <c r="X23">
        <v>124764</v>
      </c>
      <c r="Y23">
        <v>2115666</v>
      </c>
      <c r="AA23">
        <v>43.042999999999999</v>
      </c>
      <c r="AB23">
        <v>255</v>
      </c>
      <c r="AC23">
        <v>4324.1229999999996</v>
      </c>
    </row>
    <row r="24" spans="1:37" x14ac:dyDescent="0.2">
      <c r="V24" s="50"/>
      <c r="W24" s="2">
        <v>3</v>
      </c>
      <c r="X24">
        <v>90137</v>
      </c>
      <c r="Y24">
        <v>2837002</v>
      </c>
      <c r="AA24">
        <v>57.719000000000001</v>
      </c>
      <c r="AB24">
        <v>255</v>
      </c>
      <c r="AC24">
        <v>8025.9549999999999</v>
      </c>
      <c r="AE24" t="s">
        <v>142</v>
      </c>
      <c r="AG24">
        <v>4173718</v>
      </c>
      <c r="AH24">
        <v>154.137</v>
      </c>
      <c r="AI24">
        <v>84.915000000000006</v>
      </c>
      <c r="AJ24">
        <v>255</v>
      </c>
      <c r="AK24">
        <v>39304.9</v>
      </c>
    </row>
    <row r="25" spans="1:37" ht="16" thickBot="1" x14ac:dyDescent="0.25">
      <c r="V25" s="50"/>
      <c r="W25" s="3">
        <v>4</v>
      </c>
      <c r="X25">
        <v>79020</v>
      </c>
      <c r="Y25">
        <v>3140067</v>
      </c>
      <c r="AA25">
        <v>63.884999999999998</v>
      </c>
      <c r="AB25">
        <v>255</v>
      </c>
      <c r="AC25">
        <v>10133.093999999999</v>
      </c>
      <c r="AE25" t="s">
        <v>29</v>
      </c>
      <c r="AG25">
        <v>3368130</v>
      </c>
      <c r="AH25">
        <v>104.202</v>
      </c>
      <c r="AI25">
        <v>68.525000000000006</v>
      </c>
      <c r="AJ25">
        <v>255</v>
      </c>
      <c r="AK25">
        <v>26571.578000000001</v>
      </c>
    </row>
    <row r="26" spans="1:37" x14ac:dyDescent="0.2">
      <c r="V26" s="49" t="s">
        <v>18</v>
      </c>
      <c r="W26" s="1">
        <v>1</v>
      </c>
      <c r="X26">
        <v>119012</v>
      </c>
      <c r="Y26">
        <v>2219023</v>
      </c>
      <c r="AA26">
        <v>45.146000000000001</v>
      </c>
      <c r="AB26">
        <v>255</v>
      </c>
      <c r="AC26">
        <v>4754.57</v>
      </c>
    </row>
    <row r="27" spans="1:37" x14ac:dyDescent="0.2">
      <c r="V27" s="50"/>
      <c r="W27" s="15">
        <v>2</v>
      </c>
      <c r="X27">
        <v>126923</v>
      </c>
      <c r="Y27">
        <v>2108345</v>
      </c>
      <c r="AA27">
        <v>42.893999999999998</v>
      </c>
      <c r="AB27">
        <v>255</v>
      </c>
      <c r="AC27">
        <v>4235.8590000000004</v>
      </c>
    </row>
    <row r="28" spans="1:37" x14ac:dyDescent="0.2">
      <c r="V28" s="50"/>
      <c r="W28" s="2">
        <v>3</v>
      </c>
      <c r="X28">
        <v>75274</v>
      </c>
      <c r="Y28">
        <v>2931912</v>
      </c>
      <c r="AA28">
        <v>59.65</v>
      </c>
      <c r="AB28">
        <v>255</v>
      </c>
      <c r="AC28">
        <v>9932.2150000000001</v>
      </c>
      <c r="AE28" t="s">
        <v>20</v>
      </c>
      <c r="AG28">
        <v>4477267</v>
      </c>
      <c r="AH28">
        <v>280.91800000000001</v>
      </c>
      <c r="AI28">
        <v>91.09</v>
      </c>
      <c r="AJ28">
        <v>255</v>
      </c>
      <c r="AK28">
        <v>71634.020999999993</v>
      </c>
    </row>
    <row r="29" spans="1:37" ht="16" thickBot="1" x14ac:dyDescent="0.25">
      <c r="V29" s="51"/>
      <c r="W29" s="3">
        <v>4</v>
      </c>
      <c r="X29">
        <v>82603</v>
      </c>
      <c r="Y29">
        <v>2775979</v>
      </c>
      <c r="AA29">
        <v>56.476999999999997</v>
      </c>
      <c r="AB29">
        <v>255</v>
      </c>
      <c r="AC29">
        <v>8569.6</v>
      </c>
      <c r="AE29" t="s">
        <v>21</v>
      </c>
      <c r="AG29">
        <v>3839201</v>
      </c>
      <c r="AH29">
        <v>106.29900000000001</v>
      </c>
      <c r="AI29">
        <v>78.108999999999995</v>
      </c>
      <c r="AJ29">
        <v>255</v>
      </c>
      <c r="AK29">
        <v>27106.244999999999</v>
      </c>
    </row>
    <row r="30" spans="1:37" x14ac:dyDescent="0.2">
      <c r="V30" s="50" t="s">
        <v>19</v>
      </c>
      <c r="W30" s="1">
        <v>1</v>
      </c>
      <c r="X30">
        <v>113402</v>
      </c>
      <c r="Y30">
        <v>2416098</v>
      </c>
      <c r="AA30">
        <v>49.155999999999999</v>
      </c>
      <c r="AB30">
        <v>255</v>
      </c>
      <c r="AC30">
        <v>5432.9290000000001</v>
      </c>
    </row>
    <row r="31" spans="1:37" x14ac:dyDescent="0.2">
      <c r="V31" s="50"/>
      <c r="W31" s="15">
        <v>2</v>
      </c>
      <c r="X31">
        <v>137225</v>
      </c>
      <c r="Y31">
        <v>2029421</v>
      </c>
      <c r="AA31">
        <v>41.289000000000001</v>
      </c>
      <c r="AB31">
        <v>255</v>
      </c>
      <c r="AC31">
        <v>3771.1959999999999</v>
      </c>
    </row>
    <row r="32" spans="1:37" x14ac:dyDescent="0.2">
      <c r="V32" s="50"/>
      <c r="W32" s="2">
        <v>3</v>
      </c>
      <c r="X32">
        <v>96535</v>
      </c>
      <c r="Y32">
        <v>2676955</v>
      </c>
      <c r="AA32">
        <v>54.463000000000001</v>
      </c>
      <c r="AB32">
        <v>255</v>
      </c>
      <c r="AC32">
        <v>7071.2539999999999</v>
      </c>
      <c r="AE32" t="s">
        <v>22</v>
      </c>
      <c r="AG32">
        <v>4456626</v>
      </c>
      <c r="AH32">
        <v>300.81799999999998</v>
      </c>
      <c r="AI32">
        <v>90.67</v>
      </c>
      <c r="AJ32">
        <v>255</v>
      </c>
      <c r="AK32">
        <v>76708.717999999993</v>
      </c>
    </row>
    <row r="33" spans="22:37" ht="16" thickBot="1" x14ac:dyDescent="0.25">
      <c r="V33" s="51"/>
      <c r="W33" s="3">
        <v>4</v>
      </c>
      <c r="X33">
        <v>91260</v>
      </c>
      <c r="Y33">
        <v>2893099</v>
      </c>
      <c r="AA33">
        <v>58.86</v>
      </c>
      <c r="AB33">
        <v>255</v>
      </c>
      <c r="AC33">
        <v>8083.9390000000003</v>
      </c>
      <c r="AE33" t="s">
        <v>23</v>
      </c>
      <c r="AG33">
        <v>3505633</v>
      </c>
      <c r="AH33">
        <v>126.892</v>
      </c>
      <c r="AI33">
        <v>71.322000000000003</v>
      </c>
      <c r="AJ33">
        <v>255</v>
      </c>
      <c r="AK33">
        <v>32357.346000000001</v>
      </c>
    </row>
    <row r="34" spans="22:37" x14ac:dyDescent="0.2">
      <c r="V34" s="52" t="s">
        <v>14</v>
      </c>
      <c r="W34" s="1">
        <v>1</v>
      </c>
      <c r="X34">
        <v>120218</v>
      </c>
      <c r="Y34">
        <v>2200954</v>
      </c>
      <c r="AA34">
        <v>44.779000000000003</v>
      </c>
      <c r="AB34">
        <v>255</v>
      </c>
      <c r="AC34">
        <v>4668.5460000000003</v>
      </c>
    </row>
    <row r="35" spans="22:37" x14ac:dyDescent="0.2">
      <c r="V35" s="44"/>
      <c r="W35" s="15">
        <v>2</v>
      </c>
      <c r="X35">
        <v>129728</v>
      </c>
      <c r="Y35">
        <v>1992508</v>
      </c>
      <c r="AA35">
        <v>40.537999999999997</v>
      </c>
      <c r="AB35">
        <v>255</v>
      </c>
      <c r="AC35">
        <v>3916.576</v>
      </c>
    </row>
    <row r="36" spans="22:37" x14ac:dyDescent="0.2">
      <c r="V36" s="44"/>
      <c r="W36" s="2">
        <v>3</v>
      </c>
      <c r="X36">
        <v>121413</v>
      </c>
      <c r="Y36">
        <v>2178257</v>
      </c>
      <c r="AA36">
        <v>44.317</v>
      </c>
      <c r="AB36">
        <v>255</v>
      </c>
      <c r="AC36">
        <v>4574.9260000000004</v>
      </c>
      <c r="AE36" t="s">
        <v>38</v>
      </c>
      <c r="AG36">
        <v>3519066</v>
      </c>
      <c r="AH36">
        <v>128.499</v>
      </c>
      <c r="AI36">
        <v>71.596000000000004</v>
      </c>
      <c r="AJ36">
        <v>255</v>
      </c>
      <c r="AK36">
        <v>32767.174999999999</v>
      </c>
    </row>
    <row r="37" spans="22:37" ht="16" thickBot="1" x14ac:dyDescent="0.25">
      <c r="V37" s="44"/>
      <c r="W37" s="3">
        <v>4</v>
      </c>
      <c r="X37">
        <v>149397</v>
      </c>
      <c r="Y37">
        <v>2218818</v>
      </c>
      <c r="AA37">
        <v>45.142000000000003</v>
      </c>
      <c r="AB37">
        <v>255</v>
      </c>
      <c r="AC37">
        <v>3787.2150000000001</v>
      </c>
      <c r="AE37" t="s">
        <v>7</v>
      </c>
      <c r="AG37">
        <v>4565459</v>
      </c>
      <c r="AH37">
        <v>450.46499999999997</v>
      </c>
      <c r="AI37">
        <v>92.885000000000005</v>
      </c>
      <c r="AJ37">
        <v>255</v>
      </c>
      <c r="AK37">
        <v>114868.48299999999</v>
      </c>
    </row>
    <row r="38" spans="22:37" x14ac:dyDescent="0.2">
      <c r="V38" s="52" t="s">
        <v>15</v>
      </c>
      <c r="W38" s="1">
        <v>1</v>
      </c>
      <c r="X38">
        <v>100197</v>
      </c>
      <c r="Y38">
        <v>2568293</v>
      </c>
      <c r="AA38">
        <v>52.252000000000002</v>
      </c>
      <c r="AB38">
        <v>255</v>
      </c>
      <c r="AC38">
        <v>6536.2709999999997</v>
      </c>
    </row>
    <row r="39" spans="22:37" x14ac:dyDescent="0.2">
      <c r="V39" s="44"/>
      <c r="W39" s="15">
        <v>2</v>
      </c>
      <c r="X39">
        <v>124795</v>
      </c>
      <c r="Y39">
        <v>2044444</v>
      </c>
      <c r="AA39">
        <v>41.594000000000001</v>
      </c>
      <c r="AB39">
        <v>255</v>
      </c>
      <c r="AC39">
        <v>4177.5169999999998</v>
      </c>
    </row>
    <row r="40" spans="22:37" x14ac:dyDescent="0.2">
      <c r="V40" s="44"/>
      <c r="W40" s="2">
        <v>3</v>
      </c>
      <c r="X40">
        <v>74510</v>
      </c>
      <c r="Y40">
        <v>3308463</v>
      </c>
      <c r="AA40">
        <v>67.311000000000007</v>
      </c>
      <c r="AB40">
        <v>255</v>
      </c>
      <c r="AC40">
        <v>11322.749</v>
      </c>
      <c r="AE40" t="s">
        <v>167</v>
      </c>
      <c r="AG40">
        <v>4448714</v>
      </c>
      <c r="AH40">
        <v>255.541</v>
      </c>
      <c r="AI40">
        <v>90.509</v>
      </c>
      <c r="AJ40">
        <v>255</v>
      </c>
      <c r="AK40">
        <v>65162.966999999997</v>
      </c>
    </row>
    <row r="41" spans="22:37" ht="16" thickBot="1" x14ac:dyDescent="0.25">
      <c r="V41" s="45"/>
      <c r="W41" s="3">
        <v>4</v>
      </c>
      <c r="X41">
        <v>94425</v>
      </c>
      <c r="Y41">
        <v>2362730</v>
      </c>
      <c r="AA41">
        <v>48.07</v>
      </c>
      <c r="AB41">
        <v>255</v>
      </c>
      <c r="AC41">
        <v>6380.6850000000004</v>
      </c>
      <c r="AE41" t="s">
        <v>168</v>
      </c>
      <c r="AG41">
        <v>3985242</v>
      </c>
      <c r="AH41">
        <v>142.518</v>
      </c>
      <c r="AI41">
        <v>81.08</v>
      </c>
      <c r="AJ41">
        <v>255</v>
      </c>
      <c r="AK41">
        <v>36342.190999999999</v>
      </c>
    </row>
    <row r="42" spans="22:37" x14ac:dyDescent="0.2">
      <c r="V42" s="44" t="s">
        <v>16</v>
      </c>
      <c r="W42" s="1">
        <v>1</v>
      </c>
      <c r="X42">
        <v>125640</v>
      </c>
      <c r="Y42">
        <v>2034825</v>
      </c>
      <c r="AA42">
        <v>41.399000000000001</v>
      </c>
      <c r="AB42">
        <v>255</v>
      </c>
      <c r="AC42">
        <v>4129.8980000000001</v>
      </c>
    </row>
    <row r="43" spans="22:37" x14ac:dyDescent="0.2">
      <c r="V43" s="44"/>
      <c r="W43" s="15">
        <v>2</v>
      </c>
      <c r="X43">
        <v>121559</v>
      </c>
      <c r="Y43">
        <v>2103362</v>
      </c>
      <c r="AA43">
        <v>42.792999999999999</v>
      </c>
      <c r="AB43">
        <v>255</v>
      </c>
      <c r="AC43">
        <v>4412.3209999999999</v>
      </c>
    </row>
    <row r="44" spans="22:37" x14ac:dyDescent="0.2">
      <c r="V44" s="44"/>
      <c r="W44" s="2">
        <v>3</v>
      </c>
      <c r="X44">
        <v>135848</v>
      </c>
      <c r="Y44">
        <v>1796355</v>
      </c>
      <c r="AA44">
        <v>36.546999999999997</v>
      </c>
      <c r="AB44">
        <v>255</v>
      </c>
      <c r="AC44">
        <v>3371.9340000000002</v>
      </c>
      <c r="AE44" t="s">
        <v>40</v>
      </c>
      <c r="AG44">
        <v>4298678</v>
      </c>
      <c r="AH44">
        <v>187.96100000000001</v>
      </c>
      <c r="AI44">
        <v>87.456999999999994</v>
      </c>
      <c r="AJ44">
        <v>255</v>
      </c>
      <c r="AK44">
        <v>47930.165999999997</v>
      </c>
    </row>
    <row r="45" spans="22:37" ht="16" thickBot="1" x14ac:dyDescent="0.25">
      <c r="V45" s="45"/>
      <c r="W45" s="3">
        <v>4</v>
      </c>
      <c r="X45">
        <v>128135</v>
      </c>
      <c r="Y45">
        <v>1988306</v>
      </c>
      <c r="AA45">
        <v>40.451999999999998</v>
      </c>
      <c r="AB45">
        <v>255</v>
      </c>
      <c r="AC45">
        <v>3956.9050000000002</v>
      </c>
      <c r="AE45" t="s">
        <v>169</v>
      </c>
      <c r="AG45">
        <v>3727925</v>
      </c>
      <c r="AH45">
        <v>96.882000000000005</v>
      </c>
      <c r="AI45">
        <v>75.844999999999999</v>
      </c>
      <c r="AJ45">
        <v>255</v>
      </c>
      <c r="AK45">
        <v>24704.927</v>
      </c>
    </row>
    <row r="46" spans="22:37" x14ac:dyDescent="0.2">
      <c r="V46" s="43" t="s">
        <v>26</v>
      </c>
      <c r="W46" s="1">
        <v>1</v>
      </c>
      <c r="X46">
        <v>113900</v>
      </c>
      <c r="Y46">
        <v>2261828</v>
      </c>
      <c r="AA46">
        <v>46.017000000000003</v>
      </c>
      <c r="AB46">
        <v>255</v>
      </c>
      <c r="AC46">
        <v>5063.7939999999999</v>
      </c>
    </row>
    <row r="47" spans="22:37" x14ac:dyDescent="0.2">
      <c r="V47" s="41"/>
      <c r="W47" s="15">
        <v>2</v>
      </c>
      <c r="X47">
        <v>120081</v>
      </c>
      <c r="Y47">
        <v>1928386</v>
      </c>
      <c r="AA47">
        <v>39.232999999999997</v>
      </c>
      <c r="AB47">
        <v>255</v>
      </c>
      <c r="AC47">
        <v>4095.056</v>
      </c>
    </row>
    <row r="48" spans="22:37" x14ac:dyDescent="0.2">
      <c r="V48" s="41"/>
      <c r="W48" s="2">
        <v>3</v>
      </c>
      <c r="X48">
        <v>131041</v>
      </c>
      <c r="Y48">
        <v>1945005</v>
      </c>
      <c r="AA48">
        <v>39.570999999999998</v>
      </c>
      <c r="AB48">
        <v>255</v>
      </c>
      <c r="AC48">
        <v>3784.8939999999998</v>
      </c>
      <c r="AE48" t="s">
        <v>139</v>
      </c>
      <c r="AG48">
        <v>3384902</v>
      </c>
      <c r="AH48">
        <v>47.576000000000001</v>
      </c>
      <c r="AI48">
        <v>68.866</v>
      </c>
      <c r="AJ48">
        <v>255</v>
      </c>
      <c r="AK48">
        <v>12131.924000000001</v>
      </c>
    </row>
    <row r="49" spans="2:37" ht="16" thickBot="1" x14ac:dyDescent="0.25">
      <c r="V49" s="41"/>
      <c r="W49" s="3">
        <v>4</v>
      </c>
      <c r="X49">
        <v>103796</v>
      </c>
      <c r="Y49">
        <v>2438478</v>
      </c>
      <c r="AA49">
        <v>49.610999999999997</v>
      </c>
      <c r="AB49">
        <v>255</v>
      </c>
      <c r="AC49">
        <v>5990.7110000000002</v>
      </c>
      <c r="AE49" t="s">
        <v>164</v>
      </c>
      <c r="AG49">
        <v>3991540</v>
      </c>
      <c r="AH49">
        <v>116.889</v>
      </c>
      <c r="AI49">
        <v>81.207999999999998</v>
      </c>
      <c r="AJ49">
        <v>255</v>
      </c>
      <c r="AK49">
        <v>29806.803</v>
      </c>
    </row>
    <row r="50" spans="2:37" x14ac:dyDescent="0.2">
      <c r="V50" s="43" t="s">
        <v>27</v>
      </c>
      <c r="W50" s="1">
        <v>1</v>
      </c>
      <c r="X50">
        <v>107080</v>
      </c>
      <c r="Y50">
        <v>1686996</v>
      </c>
      <c r="AA50">
        <v>34.322000000000003</v>
      </c>
      <c r="AB50">
        <v>255</v>
      </c>
      <c r="AC50">
        <v>4017.4070000000002</v>
      </c>
    </row>
    <row r="51" spans="2:37" x14ac:dyDescent="0.2">
      <c r="V51" s="41"/>
      <c r="W51" s="15">
        <v>2</v>
      </c>
      <c r="X51">
        <v>122881</v>
      </c>
      <c r="Y51">
        <v>2153656</v>
      </c>
      <c r="AA51">
        <v>43.816000000000003</v>
      </c>
      <c r="AB51">
        <v>255</v>
      </c>
      <c r="AC51">
        <v>4469.22</v>
      </c>
    </row>
    <row r="52" spans="2:37" x14ac:dyDescent="0.2">
      <c r="V52" s="41"/>
      <c r="W52" s="2">
        <v>3</v>
      </c>
      <c r="X52">
        <v>89752</v>
      </c>
      <c r="Y52">
        <v>2861059</v>
      </c>
      <c r="AA52">
        <v>58.207999999999998</v>
      </c>
      <c r="AB52">
        <v>255</v>
      </c>
      <c r="AC52">
        <v>8128.7330000000002</v>
      </c>
      <c r="AE52" t="s">
        <v>165</v>
      </c>
      <c r="AG52">
        <v>4200729</v>
      </c>
      <c r="AH52">
        <v>178.10300000000001</v>
      </c>
      <c r="AI52">
        <v>85.463999999999999</v>
      </c>
      <c r="AJ52">
        <v>255</v>
      </c>
      <c r="AK52">
        <v>45416.175000000003</v>
      </c>
    </row>
    <row r="53" spans="2:37" ht="16" thickBot="1" x14ac:dyDescent="0.25">
      <c r="V53" s="42"/>
      <c r="W53" s="3">
        <v>4</v>
      </c>
      <c r="X53">
        <v>88941</v>
      </c>
      <c r="Y53">
        <v>2533423</v>
      </c>
      <c r="AA53">
        <v>51.542999999999999</v>
      </c>
      <c r="AB53">
        <v>255</v>
      </c>
      <c r="AC53">
        <v>7263.4989999999998</v>
      </c>
      <c r="AE53" t="s">
        <v>166</v>
      </c>
      <c r="AG53">
        <v>4159907</v>
      </c>
      <c r="AH53">
        <v>148.86099999999999</v>
      </c>
      <c r="AI53">
        <v>84.634</v>
      </c>
      <c r="AJ53">
        <v>255</v>
      </c>
      <c r="AK53">
        <v>37959.430999999997</v>
      </c>
    </row>
    <row r="54" spans="2:37" x14ac:dyDescent="0.2">
      <c r="V54" s="41" t="s">
        <v>28</v>
      </c>
      <c r="W54" s="1">
        <v>1</v>
      </c>
      <c r="X54">
        <v>102500</v>
      </c>
      <c r="Y54">
        <v>2356182</v>
      </c>
      <c r="AA54">
        <v>47.936999999999998</v>
      </c>
      <c r="AB54">
        <v>255</v>
      </c>
      <c r="AC54">
        <v>5861.7209999999995</v>
      </c>
    </row>
    <row r="55" spans="2:37" x14ac:dyDescent="0.2">
      <c r="V55" s="41"/>
      <c r="W55" s="15">
        <v>2</v>
      </c>
      <c r="X55">
        <v>105355</v>
      </c>
      <c r="Y55">
        <v>2290895</v>
      </c>
      <c r="AA55">
        <v>46.607999999999997</v>
      </c>
      <c r="AB55">
        <v>255</v>
      </c>
      <c r="AC55">
        <v>5544.8549999999996</v>
      </c>
    </row>
    <row r="56" spans="2:37" x14ac:dyDescent="0.2">
      <c r="V56" s="41"/>
      <c r="W56" s="2">
        <v>3</v>
      </c>
      <c r="X56">
        <v>96535</v>
      </c>
      <c r="Y56">
        <v>2676955</v>
      </c>
      <c r="AA56">
        <v>54.463000000000001</v>
      </c>
      <c r="AB56">
        <v>255</v>
      </c>
      <c r="AC56">
        <v>7071.2539999999999</v>
      </c>
      <c r="AE56" t="s">
        <v>140</v>
      </c>
      <c r="AG56">
        <v>4070473</v>
      </c>
      <c r="AH56">
        <v>135.25399999999999</v>
      </c>
      <c r="AI56">
        <v>82.813999999999993</v>
      </c>
      <c r="AJ56">
        <v>255</v>
      </c>
      <c r="AK56">
        <v>34489.803</v>
      </c>
    </row>
    <row r="57" spans="2:37" ht="16" thickBot="1" x14ac:dyDescent="0.25">
      <c r="V57" s="42"/>
      <c r="W57" s="3">
        <v>4</v>
      </c>
      <c r="X57">
        <v>91260</v>
      </c>
      <c r="Y57">
        <v>2893099</v>
      </c>
      <c r="AA57">
        <v>58.86</v>
      </c>
      <c r="AB57">
        <v>255</v>
      </c>
      <c r="AC57">
        <v>8083.9390000000003</v>
      </c>
      <c r="AE57" t="s">
        <v>141</v>
      </c>
      <c r="AG57">
        <v>4149380</v>
      </c>
      <c r="AH57">
        <v>143.09700000000001</v>
      </c>
      <c r="AI57">
        <v>84.418999999999997</v>
      </c>
      <c r="AJ57">
        <v>255</v>
      </c>
      <c r="AK57">
        <v>36489.703000000001</v>
      </c>
    </row>
    <row r="60" spans="2:37" ht="16" thickBot="1" x14ac:dyDescent="0.25">
      <c r="B60" s="15" t="s">
        <v>42</v>
      </c>
      <c r="C60" s="15" t="s">
        <v>76</v>
      </c>
      <c r="D60" s="15" t="s">
        <v>125</v>
      </c>
      <c r="E60" s="15" t="s">
        <v>126</v>
      </c>
      <c r="F60" s="15" t="s">
        <v>127</v>
      </c>
      <c r="G60" s="15" t="s">
        <v>128</v>
      </c>
      <c r="H60" s="15"/>
      <c r="I60" s="15" t="s">
        <v>129</v>
      </c>
      <c r="J60" s="15" t="s">
        <v>130</v>
      </c>
      <c r="K60" s="15" t="s">
        <v>131</v>
      </c>
      <c r="L60" s="15" t="s">
        <v>132</v>
      </c>
      <c r="M60" s="15" t="s">
        <v>133</v>
      </c>
      <c r="N60" s="15" t="s">
        <v>170</v>
      </c>
      <c r="O60" s="15" t="s">
        <v>84</v>
      </c>
      <c r="P60" s="16" t="s">
        <v>87</v>
      </c>
    </row>
    <row r="61" spans="2:37" x14ac:dyDescent="0.2">
      <c r="B61">
        <f>X2</f>
        <v>115643</v>
      </c>
      <c r="C61">
        <f>X6</f>
        <v>132701</v>
      </c>
      <c r="D61">
        <f>X10</f>
        <v>133886</v>
      </c>
      <c r="E61">
        <f>X14</f>
        <v>117676</v>
      </c>
      <c r="F61">
        <f t="shared" ref="F61:F63" si="6">X18</f>
        <v>107116</v>
      </c>
      <c r="G61">
        <f t="shared" ref="G61:G63" si="7">X22</f>
        <v>111562</v>
      </c>
      <c r="I61">
        <f>X26</f>
        <v>119012</v>
      </c>
      <c r="J61">
        <f>X30</f>
        <v>113402</v>
      </c>
      <c r="K61">
        <f>X34</f>
        <v>120218</v>
      </c>
      <c r="L61">
        <f>X38</f>
        <v>100197</v>
      </c>
      <c r="M61">
        <f>X42</f>
        <v>125640</v>
      </c>
      <c r="N61">
        <f t="shared" ref="N61:N64" si="8">X46</f>
        <v>113900</v>
      </c>
      <c r="O61">
        <f>X50</f>
        <v>107080</v>
      </c>
      <c r="P61">
        <f>X54</f>
        <v>102500</v>
      </c>
    </row>
    <row r="62" spans="2:37" x14ac:dyDescent="0.2">
      <c r="B62">
        <f>X3</f>
        <v>133249</v>
      </c>
      <c r="C62">
        <f>X7</f>
        <v>140946</v>
      </c>
      <c r="D62">
        <f>X11</f>
        <v>106716</v>
      </c>
      <c r="E62">
        <f>X15</f>
        <v>110884</v>
      </c>
      <c r="F62">
        <f t="shared" si="6"/>
        <v>122087</v>
      </c>
      <c r="G62">
        <f t="shared" si="7"/>
        <v>124764</v>
      </c>
      <c r="I62">
        <f>X27</f>
        <v>126923</v>
      </c>
      <c r="J62">
        <f>X31</f>
        <v>137225</v>
      </c>
      <c r="K62">
        <f>X35</f>
        <v>129728</v>
      </c>
      <c r="L62">
        <f>X39</f>
        <v>124795</v>
      </c>
      <c r="M62">
        <f>X43</f>
        <v>121559</v>
      </c>
      <c r="N62">
        <f t="shared" si="8"/>
        <v>120081</v>
      </c>
      <c r="O62">
        <f>X51</f>
        <v>122881</v>
      </c>
      <c r="P62">
        <f>X55</f>
        <v>105355</v>
      </c>
    </row>
    <row r="63" spans="2:37" x14ac:dyDescent="0.2">
      <c r="B63">
        <f>X4</f>
        <v>100527</v>
      </c>
      <c r="C63">
        <f>X8</f>
        <v>122166</v>
      </c>
      <c r="D63">
        <f>X12</f>
        <v>80073</v>
      </c>
      <c r="E63">
        <f t="shared" ref="E63" si="9">X16</f>
        <v>90258</v>
      </c>
      <c r="F63">
        <f t="shared" si="6"/>
        <v>94726</v>
      </c>
      <c r="G63">
        <f t="shared" si="7"/>
        <v>90137</v>
      </c>
      <c r="I63">
        <f>X28</f>
        <v>75274</v>
      </c>
      <c r="J63">
        <f>X32</f>
        <v>96535</v>
      </c>
      <c r="K63">
        <f>X36</f>
        <v>121413</v>
      </c>
      <c r="L63">
        <f>X40</f>
        <v>74510</v>
      </c>
      <c r="M63">
        <f>X44</f>
        <v>135848</v>
      </c>
      <c r="N63">
        <f t="shared" si="8"/>
        <v>131041</v>
      </c>
      <c r="O63">
        <f>X52</f>
        <v>89752</v>
      </c>
      <c r="P63">
        <f>X56</f>
        <v>96535</v>
      </c>
    </row>
    <row r="64" spans="2:37" x14ac:dyDescent="0.2">
      <c r="B64">
        <f>X5</f>
        <v>134796</v>
      </c>
      <c r="C64">
        <f>X9</f>
        <v>129306</v>
      </c>
      <c r="D64">
        <f>X13</f>
        <v>96260</v>
      </c>
      <c r="E64">
        <f>X17</f>
        <v>81758</v>
      </c>
      <c r="F64">
        <f>X21</f>
        <v>93194</v>
      </c>
      <c r="G64">
        <f>X25</f>
        <v>79020</v>
      </c>
      <c r="I64">
        <f>X29</f>
        <v>82603</v>
      </c>
      <c r="J64">
        <f>X33</f>
        <v>91260</v>
      </c>
      <c r="K64">
        <f>X37</f>
        <v>149397</v>
      </c>
      <c r="L64">
        <f>X41</f>
        <v>94425</v>
      </c>
      <c r="M64">
        <f>X45</f>
        <v>128135</v>
      </c>
      <c r="N64">
        <f t="shared" si="8"/>
        <v>103796</v>
      </c>
      <c r="O64">
        <f>X53</f>
        <v>88941</v>
      </c>
      <c r="P64">
        <f>X57</f>
        <v>91260</v>
      </c>
    </row>
    <row r="65" spans="1:17" x14ac:dyDescent="0.2">
      <c r="C65">
        <f>O6</f>
        <v>128602</v>
      </c>
      <c r="D65">
        <f>O7</f>
        <v>127606</v>
      </c>
      <c r="E65">
        <f>O8</f>
        <v>110305</v>
      </c>
      <c r="F65">
        <f>O9</f>
        <v>114530</v>
      </c>
      <c r="G65">
        <f>O10</f>
        <v>88078</v>
      </c>
      <c r="I65">
        <f>O11</f>
        <v>115938</v>
      </c>
      <c r="J65">
        <f>O12</f>
        <v>114815</v>
      </c>
      <c r="K65">
        <f>O13</f>
        <v>127386</v>
      </c>
      <c r="L65">
        <f>O14</f>
        <v>117409</v>
      </c>
      <c r="M65">
        <f>O15</f>
        <v>122870</v>
      </c>
      <c r="N65">
        <f>O16</f>
        <v>121147</v>
      </c>
      <c r="O65">
        <f>O17</f>
        <v>90586</v>
      </c>
      <c r="P65">
        <f>O18</f>
        <v>103095</v>
      </c>
    </row>
    <row r="66" spans="1:17" x14ac:dyDescent="0.2">
      <c r="C66">
        <f>P6</f>
        <v>139032</v>
      </c>
      <c r="D66">
        <f>P7</f>
        <v>95075</v>
      </c>
      <c r="E66">
        <f>P8</f>
        <v>91827</v>
      </c>
      <c r="F66">
        <f>P9</f>
        <v>92078</v>
      </c>
      <c r="G66">
        <f>P10</f>
        <v>108323</v>
      </c>
      <c r="I66">
        <f>P11</f>
        <v>76117</v>
      </c>
      <c r="J66">
        <f>P12</f>
        <v>87627</v>
      </c>
      <c r="K66">
        <f>P13</f>
        <v>122135</v>
      </c>
      <c r="L66">
        <f>P14</f>
        <v>92963</v>
      </c>
      <c r="M66">
        <f>P15</f>
        <v>128479</v>
      </c>
      <c r="N66">
        <f>P16</f>
        <v>110148</v>
      </c>
      <c r="O66">
        <f>P17</f>
        <v>110945</v>
      </c>
      <c r="P66">
        <f>P18</f>
        <v>95997</v>
      </c>
      <c r="Q66">
        <f>O19</f>
        <v>0</v>
      </c>
    </row>
    <row r="67" spans="1:17" x14ac:dyDescent="0.2">
      <c r="A67" t="s">
        <v>0</v>
      </c>
      <c r="B67">
        <f>AVERAGE(B62:B64)</f>
        <v>122857.33333333333</v>
      </c>
      <c r="C67">
        <f>AVERAGE(C61:C66)</f>
        <v>132125.5</v>
      </c>
      <c r="D67">
        <f>AVERAGE(D61:D66)</f>
        <v>106602.66666666667</v>
      </c>
      <c r="E67">
        <f>AVERAGE(E61:E66)</f>
        <v>100451.33333333333</v>
      </c>
      <c r="F67">
        <f>AVERAGE(F61:F66)</f>
        <v>103955.16666666667</v>
      </c>
      <c r="G67">
        <f>AVERAGE(G61:G65)</f>
        <v>98712.2</v>
      </c>
      <c r="I67">
        <f>AVERAGE(I61:I65)</f>
        <v>103950</v>
      </c>
      <c r="J67">
        <f>AVERAGE(J61:J65)</f>
        <v>110647.4</v>
      </c>
      <c r="K67">
        <f>AVERAGE(K61:K65)</f>
        <v>129628.4</v>
      </c>
      <c r="L67">
        <f>AVERAGE(L61:L65)</f>
        <v>102267.2</v>
      </c>
      <c r="M67">
        <f t="shared" ref="M67:N67" si="10">AVERAGE(M61:M65)</f>
        <v>126810.4</v>
      </c>
      <c r="N67">
        <f t="shared" si="10"/>
        <v>117993</v>
      </c>
      <c r="O67">
        <f>AVERAGE(O61:O65)</f>
        <v>99848</v>
      </c>
      <c r="P67">
        <f>AVERAGE(P61:P65)</f>
        <v>99749</v>
      </c>
    </row>
    <row r="68" spans="1:17" x14ac:dyDescent="0.2">
      <c r="A68" t="s">
        <v>74</v>
      </c>
      <c r="B68">
        <f>STDEV(B62:B64)</f>
        <v>19354.098850975523</v>
      </c>
      <c r="C68">
        <f>STDEV(C61:C66)</f>
        <v>7005.5468808651904</v>
      </c>
      <c r="D68">
        <f>STDEV(D61:D66)</f>
        <v>20635.959872675347</v>
      </c>
      <c r="E68">
        <f>STDEV(E61:E66)</f>
        <v>14355.126633599133</v>
      </c>
      <c r="F68">
        <f>STDEV(F61:F66)</f>
        <v>12590.700225430957</v>
      </c>
      <c r="G68">
        <f>STDEV(G61:G65)</f>
        <v>18829.608657643439</v>
      </c>
      <c r="I68">
        <f>STDEV(I61:I65)</f>
        <v>23325.640945105883</v>
      </c>
      <c r="J68">
        <f>STDEV(J61:J65)</f>
        <v>18071.778033718743</v>
      </c>
      <c r="K68">
        <f>STDEV(K61:K65)</f>
        <v>11746.108389590147</v>
      </c>
      <c r="L68">
        <f>STDEV(L61:L65)</f>
        <v>19830.682418918437</v>
      </c>
      <c r="M68">
        <f t="shared" ref="M68:N68" si="11">STDEV(M61:M65)</f>
        <v>5654.7893241039492</v>
      </c>
      <c r="N68">
        <f t="shared" si="11"/>
        <v>10035.751366987924</v>
      </c>
      <c r="O68">
        <f>STDEV(O61:O65)</f>
        <v>14912.221682230987</v>
      </c>
      <c r="P68">
        <f>STDEV(P61:P65)</f>
        <v>5757.2534684517759</v>
      </c>
    </row>
    <row r="69" spans="1:17" x14ac:dyDescent="0.2">
      <c r="A69" t="s">
        <v>75</v>
      </c>
      <c r="B69" t="e">
        <f>#REF!</f>
        <v>#REF!</v>
      </c>
      <c r="C69" s="25">
        <f>_xlfn.T.TEST(B61:B64,C61:C64,1,2)</f>
        <v>0.14944259399910129</v>
      </c>
      <c r="D69">
        <f>_xlfn.T.TEST(B61:B64,D61:D64,1,2)</f>
        <v>0.13599060702753352</v>
      </c>
      <c r="E69">
        <f>_xlfn.T.TEST(B61:B64,E61:E64,1,2)</f>
        <v>6.2257754043745533E-2</v>
      </c>
      <c r="F69">
        <f>_xlfn.T.TEST(B61:B64,F61:F64,1,2)</f>
        <v>8.0943316828976583E-2</v>
      </c>
      <c r="G69">
        <f>_xlfn.T.TEST(B61:B64,G61:G64,1,2)</f>
        <v>9.208628697198798E-2</v>
      </c>
      <c r="I69">
        <f>_xlfn.T.TEST(B61:B64,I61:I64,1,2)</f>
        <v>0.11756265071697894</v>
      </c>
      <c r="J69">
        <f>_xlfn.T.TEST(B61:B64,J61:J64,1,2)</f>
        <v>0.20860427003281495</v>
      </c>
      <c r="K69">
        <f>_xlfn.T.TEST(B61:B64,K61:K64,1,2)</f>
        <v>0.2097574124241105</v>
      </c>
      <c r="L69">
        <f>_xlfn.T.TEST(B61:B64,L61:L64,1,2)</f>
        <v>6.8424913552564609E-2</v>
      </c>
      <c r="M69">
        <f>_xlfn.T.TEST(B61:B64,M61:M64,1,2)</f>
        <v>0.23254544980632902</v>
      </c>
      <c r="N69">
        <f>_xlfn.T.TEST(D61:D64,N61:N64,1,2)</f>
        <v>0.1725407705007882</v>
      </c>
      <c r="O69">
        <f>_xlfn.T.TEST(B61:B64,O61:O64,1,2)</f>
        <v>7.4888247593380766E-2</v>
      </c>
      <c r="P69">
        <f>_xlfn.T.TEST(B61:B64,P61:P64,1,2)</f>
        <v>2.183145957377711E-2</v>
      </c>
    </row>
  </sheetData>
  <mergeCells count="14">
    <mergeCell ref="V50:V53"/>
    <mergeCell ref="V54:V57"/>
    <mergeCell ref="V26:V29"/>
    <mergeCell ref="V30:V33"/>
    <mergeCell ref="V34:V37"/>
    <mergeCell ref="V38:V41"/>
    <mergeCell ref="V42:V45"/>
    <mergeCell ref="V46:V49"/>
    <mergeCell ref="V22:V25"/>
    <mergeCell ref="V2:V5"/>
    <mergeCell ref="V6:V9"/>
    <mergeCell ref="V10:V13"/>
    <mergeCell ref="V14:V17"/>
    <mergeCell ref="V18:V21"/>
  </mergeCells>
  <conditionalFormatting sqref="B78:AB78">
    <cfRule type="colorScale" priority="3">
      <colorScale>
        <cfvo type="min"/>
        <cfvo type="max"/>
        <color rgb="FFFCFCFF"/>
        <color rgb="FFF8696B"/>
      </colorScale>
    </cfRule>
  </conditionalFormatting>
  <conditionalFormatting sqref="C69:P69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758D8-2046-464A-B6FE-19BA80CA5985}">
  <dimension ref="A1:P67"/>
  <sheetViews>
    <sheetView topLeftCell="A57" zoomScale="76" zoomScaleNormal="76" workbookViewId="0">
      <selection activeCell="F5" activeCellId="1" sqref="A5:A18 F5:G18"/>
    </sheetView>
  </sheetViews>
  <sheetFormatPr baseColWidth="10" defaultColWidth="8.83203125" defaultRowHeight="15" x14ac:dyDescent="0.2"/>
  <cols>
    <col min="1" max="1" width="17.83203125" customWidth="1"/>
    <col min="9" max="9" width="11.83203125" customWidth="1"/>
    <col min="10" max="10" width="16.1640625" customWidth="1"/>
  </cols>
  <sheetData>
    <row r="1" spans="1:16" ht="16" thickBot="1" x14ac:dyDescent="0.25">
      <c r="K1" s="8" t="s">
        <v>32</v>
      </c>
      <c r="L1" s="9" t="s">
        <v>33</v>
      </c>
      <c r="M1" s="9" t="s">
        <v>34</v>
      </c>
      <c r="N1" s="9" t="s">
        <v>35</v>
      </c>
      <c r="O1" s="9" t="s">
        <v>36</v>
      </c>
      <c r="P1" s="10" t="s">
        <v>37</v>
      </c>
    </row>
    <row r="2" spans="1:16" x14ac:dyDescent="0.2">
      <c r="I2" s="38" t="s">
        <v>31</v>
      </c>
      <c r="J2" s="1" t="s">
        <v>45</v>
      </c>
      <c r="K2">
        <v>115643</v>
      </c>
      <c r="L2">
        <v>2142371</v>
      </c>
      <c r="M2">
        <v>18.526</v>
      </c>
      <c r="N2">
        <v>43.587000000000003</v>
      </c>
      <c r="O2">
        <v>255</v>
      </c>
      <c r="P2">
        <v>4724.0609999999997</v>
      </c>
    </row>
    <row r="3" spans="1:16" ht="16" thickBot="1" x14ac:dyDescent="0.25">
      <c r="I3" s="39"/>
      <c r="J3" s="15" t="s">
        <v>46</v>
      </c>
      <c r="K3">
        <v>133249</v>
      </c>
      <c r="L3">
        <v>1636904</v>
      </c>
      <c r="M3">
        <v>12.285</v>
      </c>
      <c r="N3">
        <v>33.302999999999997</v>
      </c>
      <c r="O3">
        <v>255</v>
      </c>
      <c r="P3">
        <v>3132.56</v>
      </c>
    </row>
    <row r="4" spans="1:16" ht="16" thickBot="1" x14ac:dyDescent="0.25">
      <c r="A4" s="14" t="s">
        <v>44</v>
      </c>
      <c r="B4" s="12">
        <v>1</v>
      </c>
      <c r="C4" s="12">
        <v>2</v>
      </c>
      <c r="D4" s="12">
        <v>3</v>
      </c>
      <c r="E4" s="12">
        <v>4</v>
      </c>
      <c r="F4" s="17" t="s">
        <v>0</v>
      </c>
      <c r="G4" s="17" t="s">
        <v>1</v>
      </c>
      <c r="I4" s="39"/>
      <c r="J4" s="2" t="s">
        <v>47</v>
      </c>
      <c r="K4">
        <v>100527</v>
      </c>
      <c r="L4">
        <v>2458900</v>
      </c>
      <c r="M4">
        <v>24.46</v>
      </c>
      <c r="N4">
        <v>50.026000000000003</v>
      </c>
      <c r="O4">
        <v>255</v>
      </c>
      <c r="P4">
        <v>6237.3239999999996</v>
      </c>
    </row>
    <row r="5" spans="1:16" ht="16" thickBot="1" x14ac:dyDescent="0.25">
      <c r="A5" s="15" t="s">
        <v>42</v>
      </c>
      <c r="B5">
        <f>K2</f>
        <v>115643</v>
      </c>
      <c r="C5">
        <f>K3</f>
        <v>133249</v>
      </c>
      <c r="D5">
        <f>K4</f>
        <v>100527</v>
      </c>
      <c r="E5">
        <f>K5</f>
        <v>134796</v>
      </c>
      <c r="F5" s="15">
        <f>AVERAGE(B5:E5)</f>
        <v>121053.75</v>
      </c>
      <c r="G5" s="15">
        <f t="shared" ref="G5:G18" si="0">STDEV(B5:E5)</f>
        <v>16209.022577461808</v>
      </c>
      <c r="I5" s="40"/>
      <c r="J5" s="3" t="s">
        <v>48</v>
      </c>
      <c r="K5">
        <v>134796</v>
      </c>
      <c r="L5">
        <v>1598696</v>
      </c>
      <c r="M5">
        <v>11.86</v>
      </c>
      <c r="N5">
        <v>32.526000000000003</v>
      </c>
      <c r="O5">
        <v>255</v>
      </c>
      <c r="P5">
        <v>3024.3290000000002</v>
      </c>
    </row>
    <row r="6" spans="1:16" x14ac:dyDescent="0.2">
      <c r="A6" s="15" t="s">
        <v>43</v>
      </c>
      <c r="B6">
        <f>K6</f>
        <v>132701</v>
      </c>
      <c r="C6">
        <f>K7</f>
        <v>140946</v>
      </c>
      <c r="D6">
        <f>K8</f>
        <v>122166</v>
      </c>
      <c r="E6">
        <f>K9</f>
        <v>129306</v>
      </c>
      <c r="F6" s="15">
        <f t="shared" ref="F6:F18" si="1">AVERAGE(B6:E6)</f>
        <v>131279.75</v>
      </c>
      <c r="G6" s="15">
        <f t="shared" si="0"/>
        <v>7797.7019852005114</v>
      </c>
      <c r="I6" s="38" t="s">
        <v>10</v>
      </c>
      <c r="J6" s="4" t="s">
        <v>49</v>
      </c>
      <c r="K6">
        <v>132701</v>
      </c>
      <c r="L6">
        <v>2111132</v>
      </c>
      <c r="M6">
        <v>15.909000000000001</v>
      </c>
      <c r="N6">
        <v>42.951000000000001</v>
      </c>
      <c r="O6">
        <v>255</v>
      </c>
      <c r="P6">
        <v>4056.779</v>
      </c>
    </row>
    <row r="7" spans="1:16" x14ac:dyDescent="0.2">
      <c r="A7" s="15" t="s">
        <v>11</v>
      </c>
      <c r="B7">
        <f>K10</f>
        <v>133886</v>
      </c>
      <c r="C7">
        <f>K11</f>
        <v>106716</v>
      </c>
      <c r="D7">
        <f>K12</f>
        <v>80073</v>
      </c>
      <c r="E7">
        <f>K13</f>
        <v>96260</v>
      </c>
      <c r="F7" s="15">
        <f t="shared" si="1"/>
        <v>104233.75</v>
      </c>
      <c r="G7" s="15">
        <f t="shared" si="0"/>
        <v>22603.392258316744</v>
      </c>
      <c r="I7" s="39"/>
      <c r="J7" s="5" t="s">
        <v>50</v>
      </c>
      <c r="K7">
        <v>140946</v>
      </c>
      <c r="L7">
        <v>1974994</v>
      </c>
      <c r="M7">
        <v>14.012</v>
      </c>
      <c r="N7">
        <v>40.180999999999997</v>
      </c>
      <c r="O7">
        <v>255</v>
      </c>
      <c r="P7">
        <v>3573.1660000000002</v>
      </c>
    </row>
    <row r="8" spans="1:16" x14ac:dyDescent="0.2">
      <c r="A8" s="15" t="s">
        <v>12</v>
      </c>
      <c r="B8">
        <f>K14</f>
        <v>117676</v>
      </c>
      <c r="C8">
        <f>K15</f>
        <v>110884</v>
      </c>
      <c r="D8">
        <f>K16</f>
        <v>90258</v>
      </c>
      <c r="E8">
        <f>K17</f>
        <v>81758</v>
      </c>
      <c r="F8" s="15">
        <f t="shared" si="1"/>
        <v>100144</v>
      </c>
      <c r="G8" s="15">
        <f t="shared" si="0"/>
        <v>16916.428070566984</v>
      </c>
      <c r="I8" s="39"/>
      <c r="J8" s="5" t="s">
        <v>49</v>
      </c>
      <c r="K8">
        <v>122166</v>
      </c>
      <c r="L8">
        <v>2242708</v>
      </c>
      <c r="M8">
        <v>18.358000000000001</v>
      </c>
      <c r="N8">
        <v>45.628</v>
      </c>
      <c r="O8">
        <v>255</v>
      </c>
      <c r="P8">
        <v>4681.2579999999998</v>
      </c>
    </row>
    <row r="9" spans="1:16" ht="16" thickBot="1" x14ac:dyDescent="0.25">
      <c r="A9" s="15" t="s">
        <v>13</v>
      </c>
      <c r="B9">
        <f>K18</f>
        <v>107116</v>
      </c>
      <c r="C9">
        <f>K19</f>
        <v>122087</v>
      </c>
      <c r="D9">
        <f>K20</f>
        <v>94726</v>
      </c>
      <c r="E9">
        <f>K21</f>
        <v>93194</v>
      </c>
      <c r="F9" s="15">
        <f t="shared" si="1"/>
        <v>104280.75</v>
      </c>
      <c r="G9" s="15">
        <f t="shared" si="0"/>
        <v>13407.839183974924</v>
      </c>
      <c r="I9" s="40"/>
      <c r="J9" s="6" t="s">
        <v>69</v>
      </c>
      <c r="K9">
        <v>129306</v>
      </c>
      <c r="L9">
        <v>2155485</v>
      </c>
      <c r="M9">
        <v>16.670000000000002</v>
      </c>
      <c r="N9">
        <v>43.853000000000002</v>
      </c>
      <c r="O9">
        <v>255</v>
      </c>
      <c r="P9">
        <v>4250.759</v>
      </c>
    </row>
    <row r="10" spans="1:16" x14ac:dyDescent="0.2">
      <c r="A10" s="15" t="s">
        <v>17</v>
      </c>
      <c r="B10">
        <f>K22</f>
        <v>111562</v>
      </c>
      <c r="C10">
        <f>K23</f>
        <v>124764</v>
      </c>
      <c r="D10">
        <f>K24</f>
        <v>90137</v>
      </c>
      <c r="E10">
        <f>K25</f>
        <v>79020</v>
      </c>
      <c r="F10" s="15">
        <f t="shared" si="1"/>
        <v>101370.75</v>
      </c>
      <c r="G10" s="15">
        <f t="shared" si="0"/>
        <v>20630.550863141456</v>
      </c>
      <c r="I10" s="46" t="s">
        <v>11</v>
      </c>
      <c r="J10" s="7" t="s">
        <v>2</v>
      </c>
      <c r="K10">
        <v>133886</v>
      </c>
      <c r="L10">
        <v>1963705</v>
      </c>
      <c r="M10">
        <v>14.667</v>
      </c>
      <c r="N10">
        <v>39.951999999999998</v>
      </c>
      <c r="O10">
        <v>255</v>
      </c>
      <c r="P10">
        <v>3740.0830000000001</v>
      </c>
    </row>
    <row r="11" spans="1:16" x14ac:dyDescent="0.2">
      <c r="A11" s="15" t="s">
        <v>18</v>
      </c>
      <c r="B11">
        <f>K26</f>
        <v>119012</v>
      </c>
      <c r="C11">
        <f>K27</f>
        <v>126923</v>
      </c>
      <c r="D11">
        <f>K28</f>
        <v>75274</v>
      </c>
      <c r="E11">
        <f>K29</f>
        <v>82603</v>
      </c>
      <c r="F11" s="15">
        <f t="shared" si="1"/>
        <v>100953</v>
      </c>
      <c r="G11" s="15">
        <f t="shared" si="0"/>
        <v>25798.591188926061</v>
      </c>
      <c r="I11" s="47"/>
      <c r="J11" s="5" t="s">
        <v>3</v>
      </c>
      <c r="K11">
        <v>106716</v>
      </c>
      <c r="L11">
        <v>2382535</v>
      </c>
      <c r="M11">
        <v>22.326000000000001</v>
      </c>
      <c r="N11">
        <v>48.472999999999999</v>
      </c>
      <c r="O11">
        <v>255</v>
      </c>
      <c r="P11">
        <v>5693.1149999999998</v>
      </c>
    </row>
    <row r="12" spans="1:16" x14ac:dyDescent="0.2">
      <c r="A12" s="15" t="s">
        <v>19</v>
      </c>
      <c r="B12">
        <f>K30</f>
        <v>113402</v>
      </c>
      <c r="C12">
        <f>K31</f>
        <v>137225</v>
      </c>
      <c r="D12">
        <f>K32</f>
        <v>96535</v>
      </c>
      <c r="E12">
        <f>K33</f>
        <v>91260</v>
      </c>
      <c r="F12" s="15">
        <f t="shared" si="1"/>
        <v>109605.5</v>
      </c>
      <c r="G12" s="15">
        <f t="shared" si="0"/>
        <v>20693.360714651128</v>
      </c>
      <c r="I12" s="47"/>
      <c r="J12" s="5" t="s">
        <v>56</v>
      </c>
      <c r="K12">
        <v>80073</v>
      </c>
      <c r="L12">
        <v>3080924</v>
      </c>
      <c r="M12">
        <v>38.475999999999999</v>
      </c>
      <c r="N12">
        <v>62.682000000000002</v>
      </c>
      <c r="O12">
        <v>255</v>
      </c>
      <c r="P12">
        <v>9811.4920000000002</v>
      </c>
    </row>
    <row r="13" spans="1:16" ht="16" thickBot="1" x14ac:dyDescent="0.25">
      <c r="A13" s="15" t="s">
        <v>14</v>
      </c>
      <c r="B13">
        <f>K34</f>
        <v>120218</v>
      </c>
      <c r="C13">
        <f>K35</f>
        <v>129728</v>
      </c>
      <c r="D13">
        <f>K36</f>
        <v>121413</v>
      </c>
      <c r="E13">
        <f>K37</f>
        <v>149397</v>
      </c>
      <c r="F13" s="15">
        <f t="shared" si="1"/>
        <v>130189</v>
      </c>
      <c r="G13" s="15">
        <f t="shared" si="0"/>
        <v>13485.78019001249</v>
      </c>
      <c r="I13" s="48"/>
      <c r="J13" s="5" t="s">
        <v>57</v>
      </c>
      <c r="K13">
        <v>96260</v>
      </c>
      <c r="L13">
        <v>2766257</v>
      </c>
      <c r="M13">
        <v>28.736999999999998</v>
      </c>
      <c r="N13">
        <v>56.28</v>
      </c>
      <c r="O13">
        <v>255</v>
      </c>
      <c r="P13">
        <v>7328.0230000000001</v>
      </c>
    </row>
    <row r="14" spans="1:16" x14ac:dyDescent="0.2">
      <c r="A14" s="15" t="s">
        <v>15</v>
      </c>
      <c r="B14">
        <f>K38</f>
        <v>100197</v>
      </c>
      <c r="C14">
        <f>K39</f>
        <v>124795</v>
      </c>
      <c r="D14">
        <f>K40</f>
        <v>74510</v>
      </c>
      <c r="E14">
        <f>K41</f>
        <v>94425</v>
      </c>
      <c r="F14" s="15">
        <f t="shared" si="1"/>
        <v>98481.75</v>
      </c>
      <c r="G14" s="15">
        <f t="shared" si="0"/>
        <v>20707.737899555003</v>
      </c>
      <c r="I14" s="46" t="s">
        <v>12</v>
      </c>
      <c r="J14" s="5" t="s">
        <v>30</v>
      </c>
      <c r="K14">
        <v>117676</v>
      </c>
      <c r="L14">
        <v>2058043</v>
      </c>
      <c r="M14">
        <v>17.489000000000001</v>
      </c>
      <c r="N14">
        <v>41.871000000000002</v>
      </c>
      <c r="O14">
        <v>255</v>
      </c>
      <c r="P14">
        <v>4459.7110000000002</v>
      </c>
    </row>
    <row r="15" spans="1:16" x14ac:dyDescent="0.2">
      <c r="A15" s="15" t="s">
        <v>16</v>
      </c>
      <c r="B15">
        <f>K42</f>
        <v>125640</v>
      </c>
      <c r="C15">
        <f>K43</f>
        <v>121559</v>
      </c>
      <c r="D15">
        <f>K44</f>
        <v>135848</v>
      </c>
      <c r="E15">
        <f>K45</f>
        <v>128135</v>
      </c>
      <c r="F15" s="15">
        <f t="shared" si="1"/>
        <v>127795.5</v>
      </c>
      <c r="G15" s="15">
        <f t="shared" si="0"/>
        <v>6013.8209983337547</v>
      </c>
      <c r="I15" s="47"/>
      <c r="J15" s="5" t="s">
        <v>4</v>
      </c>
      <c r="K15">
        <v>110884</v>
      </c>
      <c r="L15">
        <v>2176151</v>
      </c>
      <c r="M15">
        <v>19.625</v>
      </c>
      <c r="N15">
        <v>44.274000000000001</v>
      </c>
      <c r="O15">
        <v>255</v>
      </c>
      <c r="P15">
        <v>5004.4960000000001</v>
      </c>
    </row>
    <row r="16" spans="1:16" x14ac:dyDescent="0.2">
      <c r="A16" s="15" t="s">
        <v>26</v>
      </c>
      <c r="B16">
        <f>K46</f>
        <v>113900</v>
      </c>
      <c r="C16">
        <f>K47</f>
        <v>120081</v>
      </c>
      <c r="D16">
        <f>K48</f>
        <v>131041</v>
      </c>
      <c r="E16">
        <f>K49</f>
        <v>103796</v>
      </c>
      <c r="F16" s="15">
        <f t="shared" si="1"/>
        <v>117204.5</v>
      </c>
      <c r="G16" s="15">
        <f t="shared" si="0"/>
        <v>11408.046531578782</v>
      </c>
      <c r="I16" s="47"/>
      <c r="J16" s="5" t="s">
        <v>60</v>
      </c>
      <c r="K16">
        <v>90258</v>
      </c>
      <c r="L16">
        <v>2965470</v>
      </c>
      <c r="M16">
        <v>32.854999999999997</v>
      </c>
      <c r="N16">
        <v>60.332999999999998</v>
      </c>
      <c r="O16">
        <v>255</v>
      </c>
      <c r="P16">
        <v>8378.1479999999992</v>
      </c>
    </row>
    <row r="17" spans="1:16" ht="16" thickBot="1" x14ac:dyDescent="0.25">
      <c r="A17" s="15" t="s">
        <v>27</v>
      </c>
      <c r="B17">
        <f>K50</f>
        <v>107080</v>
      </c>
      <c r="C17">
        <f>K51</f>
        <v>122881</v>
      </c>
      <c r="D17">
        <f>K52</f>
        <v>89752</v>
      </c>
      <c r="E17">
        <f>K53</f>
        <v>88941</v>
      </c>
      <c r="F17" s="15">
        <f t="shared" si="1"/>
        <v>102163.5</v>
      </c>
      <c r="G17" s="15">
        <f t="shared" si="0"/>
        <v>16147.926770951124</v>
      </c>
      <c r="I17" s="48"/>
      <c r="J17" s="5" t="s">
        <v>61</v>
      </c>
      <c r="K17">
        <v>81758</v>
      </c>
      <c r="L17">
        <v>3144996</v>
      </c>
      <c r="M17">
        <v>38.466999999999999</v>
      </c>
      <c r="N17">
        <v>63.984999999999999</v>
      </c>
      <c r="O17">
        <v>255</v>
      </c>
      <c r="P17">
        <v>9809.1190000000006</v>
      </c>
    </row>
    <row r="18" spans="1:16" ht="16" thickBot="1" x14ac:dyDescent="0.25">
      <c r="A18" s="16" t="s">
        <v>28</v>
      </c>
      <c r="B18" s="18">
        <f>K54</f>
        <v>102500</v>
      </c>
      <c r="C18" s="18">
        <f>K55</f>
        <v>105355</v>
      </c>
      <c r="D18" s="18">
        <f>K56</f>
        <v>96535</v>
      </c>
      <c r="E18" s="18">
        <f>K57</f>
        <v>91260</v>
      </c>
      <c r="F18" s="16">
        <f t="shared" si="1"/>
        <v>98912.5</v>
      </c>
      <c r="G18" s="16">
        <f t="shared" si="0"/>
        <v>6287.2682197172617</v>
      </c>
      <c r="I18" s="46" t="s">
        <v>13</v>
      </c>
      <c r="J18" s="5" t="s">
        <v>5</v>
      </c>
      <c r="K18">
        <v>107116</v>
      </c>
      <c r="L18">
        <v>2409460</v>
      </c>
      <c r="M18">
        <v>22.494</v>
      </c>
      <c r="N18">
        <v>49.021000000000001</v>
      </c>
      <c r="O18">
        <v>255</v>
      </c>
      <c r="P18">
        <v>5735.9530000000004</v>
      </c>
    </row>
    <row r="19" spans="1:16" x14ac:dyDescent="0.2">
      <c r="I19" s="47"/>
      <c r="J19" s="5" t="s">
        <v>6</v>
      </c>
      <c r="K19">
        <v>122087</v>
      </c>
      <c r="L19">
        <v>2223291</v>
      </c>
      <c r="M19">
        <v>18.210999999999999</v>
      </c>
      <c r="N19">
        <v>45.232999999999997</v>
      </c>
      <c r="O19">
        <v>255</v>
      </c>
      <c r="P19">
        <v>4643.7309999999998</v>
      </c>
    </row>
    <row r="20" spans="1:16" x14ac:dyDescent="0.2">
      <c r="I20" s="47"/>
      <c r="J20" s="5" t="s">
        <v>62</v>
      </c>
      <c r="K20">
        <v>94726</v>
      </c>
      <c r="L20">
        <v>2496413</v>
      </c>
      <c r="M20">
        <v>26.353999999999999</v>
      </c>
      <c r="N20">
        <v>50.79</v>
      </c>
      <c r="O20">
        <v>255</v>
      </c>
      <c r="P20">
        <v>6720.2809999999999</v>
      </c>
    </row>
    <row r="21" spans="1:16" ht="16" thickBot="1" x14ac:dyDescent="0.25">
      <c r="I21" s="48"/>
      <c r="J21" s="6" t="s">
        <v>63</v>
      </c>
      <c r="K21">
        <v>93194</v>
      </c>
      <c r="L21">
        <v>2428002</v>
      </c>
      <c r="M21">
        <v>26.053000000000001</v>
      </c>
      <c r="N21">
        <v>49.398000000000003</v>
      </c>
      <c r="O21">
        <v>255</v>
      </c>
      <c r="P21">
        <v>6643.5659999999998</v>
      </c>
    </row>
    <row r="22" spans="1:16" x14ac:dyDescent="0.2">
      <c r="I22" s="49" t="s">
        <v>17</v>
      </c>
      <c r="J22" s="7" t="s">
        <v>29</v>
      </c>
      <c r="K22">
        <v>111562</v>
      </c>
      <c r="L22">
        <v>2309893</v>
      </c>
      <c r="M22">
        <v>20.704999999999998</v>
      </c>
      <c r="N22">
        <v>46.994999999999997</v>
      </c>
      <c r="O22">
        <v>255</v>
      </c>
      <c r="P22">
        <v>5279.7790000000005</v>
      </c>
    </row>
    <row r="23" spans="1:16" x14ac:dyDescent="0.2">
      <c r="I23" s="50"/>
      <c r="J23" s="5" t="s">
        <v>55</v>
      </c>
      <c r="K23">
        <v>124764</v>
      </c>
      <c r="L23">
        <v>2115666</v>
      </c>
      <c r="M23">
        <v>16.957000000000001</v>
      </c>
      <c r="N23">
        <v>43.042999999999999</v>
      </c>
      <c r="O23">
        <v>255</v>
      </c>
      <c r="P23">
        <v>4324.1229999999996</v>
      </c>
    </row>
    <row r="24" spans="1:16" x14ac:dyDescent="0.2">
      <c r="I24" s="50"/>
      <c r="J24" s="5" t="s">
        <v>65</v>
      </c>
      <c r="K24">
        <v>90137</v>
      </c>
      <c r="L24">
        <v>2837002</v>
      </c>
      <c r="M24">
        <v>31.474</v>
      </c>
      <c r="N24">
        <v>57.719000000000001</v>
      </c>
      <c r="O24">
        <v>255</v>
      </c>
      <c r="P24">
        <v>8025.9549999999999</v>
      </c>
    </row>
    <row r="25" spans="1:16" ht="16" thickBot="1" x14ac:dyDescent="0.25">
      <c r="I25" s="50"/>
      <c r="J25" s="5" t="s">
        <v>66</v>
      </c>
      <c r="K25">
        <v>79020</v>
      </c>
      <c r="L25">
        <v>3140067</v>
      </c>
      <c r="M25">
        <v>39.738</v>
      </c>
      <c r="N25">
        <v>63.884999999999998</v>
      </c>
      <c r="O25">
        <v>255</v>
      </c>
      <c r="P25">
        <v>10133.093999999999</v>
      </c>
    </row>
    <row r="26" spans="1:16" x14ac:dyDescent="0.2">
      <c r="I26" s="49" t="s">
        <v>18</v>
      </c>
      <c r="J26" s="5" t="s">
        <v>20</v>
      </c>
      <c r="K26">
        <v>119012</v>
      </c>
      <c r="L26">
        <v>2219023</v>
      </c>
      <c r="M26">
        <v>18.645</v>
      </c>
      <c r="N26">
        <v>45.146000000000001</v>
      </c>
      <c r="O26">
        <v>255</v>
      </c>
      <c r="P26">
        <v>4754.57</v>
      </c>
    </row>
    <row r="27" spans="1:16" x14ac:dyDescent="0.2">
      <c r="I27" s="50"/>
      <c r="J27" s="5" t="s">
        <v>21</v>
      </c>
      <c r="K27">
        <v>126923</v>
      </c>
      <c r="L27">
        <v>2108345</v>
      </c>
      <c r="M27">
        <v>16.611000000000001</v>
      </c>
      <c r="N27">
        <v>42.893999999999998</v>
      </c>
      <c r="O27">
        <v>255</v>
      </c>
      <c r="P27">
        <v>4235.8590000000004</v>
      </c>
    </row>
    <row r="28" spans="1:16" x14ac:dyDescent="0.2">
      <c r="I28" s="50"/>
      <c r="J28" s="5" t="s">
        <v>67</v>
      </c>
      <c r="K28">
        <v>75274</v>
      </c>
      <c r="L28">
        <v>2931912</v>
      </c>
      <c r="M28">
        <v>38.950000000000003</v>
      </c>
      <c r="N28">
        <v>59.65</v>
      </c>
      <c r="O28">
        <v>255</v>
      </c>
      <c r="P28">
        <v>9932.2150000000001</v>
      </c>
    </row>
    <row r="29" spans="1:16" ht="16" thickBot="1" x14ac:dyDescent="0.25">
      <c r="I29" s="51"/>
      <c r="J29" s="5" t="s">
        <v>68</v>
      </c>
      <c r="K29">
        <v>82603</v>
      </c>
      <c r="L29">
        <v>2775979</v>
      </c>
      <c r="M29">
        <v>33.606000000000002</v>
      </c>
      <c r="N29">
        <v>56.476999999999997</v>
      </c>
      <c r="O29">
        <v>255</v>
      </c>
      <c r="P29">
        <v>8569.6</v>
      </c>
    </row>
    <row r="30" spans="1:16" x14ac:dyDescent="0.2">
      <c r="I30" s="50" t="s">
        <v>19</v>
      </c>
      <c r="J30" s="5" t="s">
        <v>22</v>
      </c>
      <c r="K30">
        <v>113402</v>
      </c>
      <c r="L30">
        <v>2416098</v>
      </c>
      <c r="M30">
        <v>21.306000000000001</v>
      </c>
      <c r="N30">
        <v>49.155999999999999</v>
      </c>
      <c r="O30">
        <v>255</v>
      </c>
      <c r="P30">
        <v>5432.9290000000001</v>
      </c>
    </row>
    <row r="31" spans="1:16" x14ac:dyDescent="0.2">
      <c r="I31" s="50"/>
      <c r="J31" s="5" t="s">
        <v>23</v>
      </c>
      <c r="K31">
        <v>137225</v>
      </c>
      <c r="L31">
        <v>2029421</v>
      </c>
      <c r="M31">
        <v>14.789</v>
      </c>
      <c r="N31">
        <v>41.289000000000001</v>
      </c>
      <c r="O31">
        <v>255</v>
      </c>
      <c r="P31">
        <v>3771.1959999999999</v>
      </c>
    </row>
    <row r="32" spans="1:16" x14ac:dyDescent="0.2">
      <c r="I32" s="50"/>
      <c r="J32" s="5" t="s">
        <v>59</v>
      </c>
      <c r="K32">
        <v>96535</v>
      </c>
      <c r="L32">
        <v>2676955</v>
      </c>
      <c r="M32">
        <v>27.73</v>
      </c>
      <c r="N32">
        <v>54.463000000000001</v>
      </c>
      <c r="O32">
        <v>255</v>
      </c>
      <c r="P32">
        <v>7071.2539999999999</v>
      </c>
    </row>
    <row r="33" spans="9:16" ht="16" thickBot="1" x14ac:dyDescent="0.25">
      <c r="I33" s="51"/>
      <c r="J33" s="6" t="s">
        <v>70</v>
      </c>
      <c r="K33">
        <v>91260</v>
      </c>
      <c r="L33">
        <v>2893099</v>
      </c>
      <c r="M33">
        <v>31.702000000000002</v>
      </c>
      <c r="N33">
        <v>58.86</v>
      </c>
      <c r="O33">
        <v>255</v>
      </c>
      <c r="P33">
        <v>8083.9390000000003</v>
      </c>
    </row>
    <row r="34" spans="9:16" x14ac:dyDescent="0.2">
      <c r="I34" s="52" t="s">
        <v>14</v>
      </c>
      <c r="J34" s="5" t="s">
        <v>7</v>
      </c>
      <c r="K34">
        <v>120218</v>
      </c>
      <c r="L34">
        <v>2200954</v>
      </c>
      <c r="M34">
        <v>18.308</v>
      </c>
      <c r="N34">
        <v>44.779000000000003</v>
      </c>
      <c r="O34">
        <v>255</v>
      </c>
      <c r="P34">
        <v>4668.5460000000003</v>
      </c>
    </row>
    <row r="35" spans="9:16" x14ac:dyDescent="0.2">
      <c r="I35" s="44"/>
      <c r="J35" s="5" t="s">
        <v>38</v>
      </c>
      <c r="K35">
        <v>129728</v>
      </c>
      <c r="L35">
        <v>1992508</v>
      </c>
      <c r="M35">
        <v>15.359</v>
      </c>
      <c r="N35">
        <v>40.537999999999997</v>
      </c>
      <c r="O35">
        <v>255</v>
      </c>
      <c r="P35">
        <v>3916.576</v>
      </c>
    </row>
    <row r="36" spans="9:16" x14ac:dyDescent="0.2">
      <c r="I36" s="44"/>
      <c r="J36" s="5" t="s">
        <v>38</v>
      </c>
      <c r="K36">
        <v>121413</v>
      </c>
      <c r="L36">
        <v>2178257</v>
      </c>
      <c r="M36">
        <v>17.940999999999999</v>
      </c>
      <c r="N36">
        <v>44.317</v>
      </c>
      <c r="O36">
        <v>255</v>
      </c>
      <c r="P36">
        <v>4574.9260000000004</v>
      </c>
    </row>
    <row r="37" spans="9:16" ht="16" thickBot="1" x14ac:dyDescent="0.25">
      <c r="I37" s="44"/>
      <c r="J37" s="5" t="s">
        <v>71</v>
      </c>
      <c r="K37">
        <v>149397</v>
      </c>
      <c r="L37">
        <v>2218818</v>
      </c>
      <c r="M37">
        <v>14.852</v>
      </c>
      <c r="N37">
        <v>45.142000000000003</v>
      </c>
      <c r="O37">
        <v>255</v>
      </c>
      <c r="P37">
        <v>3787.2150000000001</v>
      </c>
    </row>
    <row r="38" spans="9:16" x14ac:dyDescent="0.2">
      <c r="I38" s="52" t="s">
        <v>15</v>
      </c>
      <c r="J38" s="5" t="s">
        <v>24</v>
      </c>
      <c r="K38">
        <v>100197</v>
      </c>
      <c r="L38">
        <v>2568293</v>
      </c>
      <c r="M38">
        <v>25.632000000000001</v>
      </c>
      <c r="N38">
        <v>52.252000000000002</v>
      </c>
      <c r="O38">
        <v>255</v>
      </c>
      <c r="P38">
        <v>6536.2709999999997</v>
      </c>
    </row>
    <row r="39" spans="9:16" x14ac:dyDescent="0.2">
      <c r="I39" s="44"/>
      <c r="J39" s="5" t="s">
        <v>8</v>
      </c>
      <c r="K39">
        <v>124795</v>
      </c>
      <c r="L39">
        <v>2044444</v>
      </c>
      <c r="M39">
        <v>16.382000000000001</v>
      </c>
      <c r="N39">
        <v>41.594000000000001</v>
      </c>
      <c r="O39">
        <v>255</v>
      </c>
      <c r="P39">
        <v>4177.5169999999998</v>
      </c>
    </row>
    <row r="40" spans="9:16" x14ac:dyDescent="0.2">
      <c r="I40" s="44"/>
      <c r="J40" s="5" t="s">
        <v>58</v>
      </c>
      <c r="K40">
        <v>74510</v>
      </c>
      <c r="L40">
        <v>3308463</v>
      </c>
      <c r="M40">
        <v>44.402999999999999</v>
      </c>
      <c r="N40">
        <v>67.311000000000007</v>
      </c>
      <c r="O40">
        <v>255</v>
      </c>
      <c r="P40">
        <v>11322.749</v>
      </c>
    </row>
    <row r="41" spans="9:16" ht="16" thickBot="1" x14ac:dyDescent="0.25">
      <c r="I41" s="45"/>
      <c r="J41" s="5" t="s">
        <v>59</v>
      </c>
      <c r="K41">
        <v>94425</v>
      </c>
      <c r="L41">
        <v>2362730</v>
      </c>
      <c r="M41">
        <v>25.021999999999998</v>
      </c>
      <c r="N41">
        <v>48.07</v>
      </c>
      <c r="O41">
        <v>255</v>
      </c>
      <c r="P41">
        <v>6380.6850000000004</v>
      </c>
    </row>
    <row r="42" spans="9:16" x14ac:dyDescent="0.2">
      <c r="I42" s="44" t="s">
        <v>16</v>
      </c>
      <c r="J42" s="5" t="s">
        <v>9</v>
      </c>
      <c r="K42">
        <v>125640</v>
      </c>
      <c r="L42">
        <v>2034825</v>
      </c>
      <c r="M42">
        <v>16.196000000000002</v>
      </c>
      <c r="N42">
        <v>41.399000000000001</v>
      </c>
      <c r="O42">
        <v>255</v>
      </c>
      <c r="P42">
        <v>4129.8980000000001</v>
      </c>
    </row>
    <row r="43" spans="9:16" x14ac:dyDescent="0.2">
      <c r="I43" s="44"/>
      <c r="J43" s="5" t="s">
        <v>39</v>
      </c>
      <c r="K43">
        <v>121559</v>
      </c>
      <c r="L43">
        <v>2103362</v>
      </c>
      <c r="M43">
        <v>17.303000000000001</v>
      </c>
      <c r="N43">
        <v>42.792999999999999</v>
      </c>
      <c r="O43">
        <v>255</v>
      </c>
      <c r="P43">
        <v>4412.3209999999999</v>
      </c>
    </row>
    <row r="44" spans="9:16" x14ac:dyDescent="0.2">
      <c r="I44" s="44"/>
      <c r="J44" s="5" t="s">
        <v>39</v>
      </c>
      <c r="K44">
        <v>135848</v>
      </c>
      <c r="L44">
        <v>1796355</v>
      </c>
      <c r="M44">
        <v>13.223000000000001</v>
      </c>
      <c r="N44">
        <v>36.546999999999997</v>
      </c>
      <c r="O44">
        <v>255</v>
      </c>
      <c r="P44">
        <v>3371.9340000000002</v>
      </c>
    </row>
    <row r="45" spans="9:16" ht="16" thickBot="1" x14ac:dyDescent="0.25">
      <c r="I45" s="45"/>
      <c r="J45" s="6" t="s">
        <v>40</v>
      </c>
      <c r="K45">
        <v>128135</v>
      </c>
      <c r="L45">
        <v>1988306</v>
      </c>
      <c r="M45">
        <v>15.516999999999999</v>
      </c>
      <c r="N45">
        <v>40.451999999999998</v>
      </c>
      <c r="O45">
        <v>255</v>
      </c>
      <c r="P45">
        <v>3956.9050000000002</v>
      </c>
    </row>
    <row r="46" spans="9:16" x14ac:dyDescent="0.2">
      <c r="I46" s="43" t="s">
        <v>26</v>
      </c>
      <c r="J46" s="5" t="s">
        <v>51</v>
      </c>
      <c r="K46">
        <v>113900</v>
      </c>
      <c r="L46">
        <v>2261828</v>
      </c>
      <c r="M46">
        <v>19.858000000000001</v>
      </c>
      <c r="N46">
        <v>46.017000000000003</v>
      </c>
      <c r="O46">
        <v>255</v>
      </c>
      <c r="P46">
        <v>5063.7939999999999</v>
      </c>
    </row>
    <row r="47" spans="9:16" x14ac:dyDescent="0.2">
      <c r="I47" s="41"/>
      <c r="J47" s="5" t="s">
        <v>52</v>
      </c>
      <c r="K47">
        <v>120081</v>
      </c>
      <c r="L47">
        <v>1928386</v>
      </c>
      <c r="M47">
        <v>16.059000000000001</v>
      </c>
      <c r="N47">
        <v>39.232999999999997</v>
      </c>
      <c r="O47">
        <v>255</v>
      </c>
      <c r="P47">
        <v>4095.056</v>
      </c>
    </row>
    <row r="48" spans="9:16" x14ac:dyDescent="0.2">
      <c r="I48" s="41"/>
      <c r="J48" s="5" t="s">
        <v>72</v>
      </c>
      <c r="K48">
        <v>131041</v>
      </c>
      <c r="L48">
        <v>1945005</v>
      </c>
      <c r="M48">
        <v>14.843</v>
      </c>
      <c r="N48">
        <v>39.570999999999998</v>
      </c>
      <c r="O48">
        <v>255</v>
      </c>
      <c r="P48">
        <v>3784.8939999999998</v>
      </c>
    </row>
    <row r="49" spans="2:16" ht="16" thickBot="1" x14ac:dyDescent="0.25">
      <c r="I49" s="41"/>
      <c r="J49" s="5" t="s">
        <v>73</v>
      </c>
      <c r="K49">
        <v>103796</v>
      </c>
      <c r="L49">
        <v>2438478</v>
      </c>
      <c r="M49">
        <v>23.492999999999999</v>
      </c>
      <c r="N49">
        <v>49.610999999999997</v>
      </c>
      <c r="O49">
        <v>255</v>
      </c>
      <c r="P49">
        <v>5990.7110000000002</v>
      </c>
    </row>
    <row r="50" spans="2:16" x14ac:dyDescent="0.2">
      <c r="I50" s="43" t="s">
        <v>27</v>
      </c>
      <c r="J50" s="5" t="s">
        <v>53</v>
      </c>
      <c r="K50">
        <v>107080</v>
      </c>
      <c r="L50">
        <v>1686996</v>
      </c>
      <c r="M50">
        <v>15.755000000000001</v>
      </c>
      <c r="N50">
        <v>34.322000000000003</v>
      </c>
      <c r="O50">
        <v>255</v>
      </c>
      <c r="P50">
        <v>4017.4070000000002</v>
      </c>
    </row>
    <row r="51" spans="2:16" x14ac:dyDescent="0.2">
      <c r="I51" s="41"/>
      <c r="J51" s="5" t="s">
        <v>53</v>
      </c>
      <c r="K51">
        <v>122881</v>
      </c>
      <c r="L51">
        <v>2153656</v>
      </c>
      <c r="M51">
        <v>17.526</v>
      </c>
      <c r="N51">
        <v>43.816000000000003</v>
      </c>
      <c r="O51">
        <v>255</v>
      </c>
      <c r="P51">
        <v>4469.22</v>
      </c>
    </row>
    <row r="52" spans="2:16" x14ac:dyDescent="0.2">
      <c r="I52" s="41"/>
      <c r="J52" s="5" t="s">
        <v>64</v>
      </c>
      <c r="K52">
        <v>89752</v>
      </c>
      <c r="L52">
        <v>2861059</v>
      </c>
      <c r="M52">
        <v>31.876999999999999</v>
      </c>
      <c r="N52">
        <v>58.207999999999998</v>
      </c>
      <c r="O52">
        <v>255</v>
      </c>
      <c r="P52">
        <v>8128.7330000000002</v>
      </c>
    </row>
    <row r="53" spans="2:16" ht="16" thickBot="1" x14ac:dyDescent="0.25">
      <c r="I53" s="42"/>
      <c r="J53" s="5" t="s">
        <v>65</v>
      </c>
      <c r="K53">
        <v>88941</v>
      </c>
      <c r="L53">
        <v>2533423</v>
      </c>
      <c r="M53">
        <v>28.484000000000002</v>
      </c>
      <c r="N53">
        <v>51.542999999999999</v>
      </c>
      <c r="O53">
        <v>255</v>
      </c>
      <c r="P53">
        <v>7263.4989999999998</v>
      </c>
    </row>
    <row r="54" spans="2:16" x14ac:dyDescent="0.2">
      <c r="I54" s="41" t="s">
        <v>28</v>
      </c>
      <c r="J54" s="5" t="s">
        <v>41</v>
      </c>
      <c r="K54">
        <v>102500</v>
      </c>
      <c r="L54">
        <v>2356182</v>
      </c>
      <c r="M54">
        <v>22.986999999999998</v>
      </c>
      <c r="N54">
        <v>47.936999999999998</v>
      </c>
      <c r="O54">
        <v>255</v>
      </c>
      <c r="P54">
        <v>5861.7209999999995</v>
      </c>
    </row>
    <row r="55" spans="2:16" x14ac:dyDescent="0.2">
      <c r="I55" s="41"/>
      <c r="J55" s="5" t="s">
        <v>54</v>
      </c>
      <c r="K55">
        <v>105355</v>
      </c>
      <c r="L55">
        <v>2290895</v>
      </c>
      <c r="M55">
        <v>21.745000000000001</v>
      </c>
      <c r="N55">
        <v>46.607999999999997</v>
      </c>
      <c r="O55">
        <v>255</v>
      </c>
      <c r="P55">
        <v>5544.8549999999996</v>
      </c>
    </row>
    <row r="56" spans="2:16" x14ac:dyDescent="0.2">
      <c r="I56" s="41"/>
      <c r="J56" s="5" t="s">
        <v>59</v>
      </c>
      <c r="K56">
        <v>96535</v>
      </c>
      <c r="L56">
        <v>2676955</v>
      </c>
      <c r="M56">
        <v>27.73</v>
      </c>
      <c r="N56">
        <v>54.463000000000001</v>
      </c>
      <c r="O56">
        <v>255</v>
      </c>
      <c r="P56">
        <v>7071.2539999999999</v>
      </c>
    </row>
    <row r="57" spans="2:16" ht="16" thickBot="1" x14ac:dyDescent="0.25">
      <c r="I57" s="42"/>
      <c r="J57" s="6" t="s">
        <v>70</v>
      </c>
      <c r="K57">
        <v>91260</v>
      </c>
      <c r="L57">
        <v>2893099</v>
      </c>
      <c r="M57">
        <v>31.702000000000002</v>
      </c>
      <c r="N57">
        <v>58.86</v>
      </c>
      <c r="O57">
        <v>255</v>
      </c>
      <c r="P57">
        <v>8083.9390000000003</v>
      </c>
    </row>
    <row r="59" spans="2:16" ht="16" thickBot="1" x14ac:dyDescent="0.25"/>
    <row r="60" spans="2:16" ht="16" thickBot="1" x14ac:dyDescent="0.25">
      <c r="B60" s="26" t="s">
        <v>25</v>
      </c>
      <c r="C60" s="27" t="s">
        <v>10</v>
      </c>
      <c r="D60" s="27" t="s">
        <v>11</v>
      </c>
      <c r="E60" s="27" t="s">
        <v>12</v>
      </c>
      <c r="F60" s="27" t="s">
        <v>13</v>
      </c>
      <c r="G60" s="27" t="s">
        <v>17</v>
      </c>
      <c r="H60" s="27" t="s">
        <v>18</v>
      </c>
      <c r="I60" s="27" t="s">
        <v>19</v>
      </c>
      <c r="J60" s="27" t="s">
        <v>14</v>
      </c>
      <c r="K60" s="27" t="s">
        <v>15</v>
      </c>
      <c r="L60" s="27" t="s">
        <v>16</v>
      </c>
      <c r="M60" s="27" t="s">
        <v>26</v>
      </c>
      <c r="N60" s="27" t="s">
        <v>27</v>
      </c>
      <c r="O60" s="28" t="s">
        <v>28</v>
      </c>
    </row>
    <row r="61" spans="2:16" x14ac:dyDescent="0.2">
      <c r="B61">
        <f t="shared" ref="B61:B64" si="2">K2</f>
        <v>115643</v>
      </c>
      <c r="C61">
        <f t="shared" ref="C61:C64" si="3">K6</f>
        <v>132701</v>
      </c>
      <c r="D61">
        <f t="shared" ref="D61:D64" si="4">K10</f>
        <v>133886</v>
      </c>
      <c r="E61">
        <f t="shared" ref="E61:E64" si="5">K14</f>
        <v>117676</v>
      </c>
      <c r="F61">
        <f t="shared" ref="F61:F64" si="6">K18</f>
        <v>107116</v>
      </c>
      <c r="G61">
        <f t="shared" ref="G61:G64" si="7">K22</f>
        <v>111562</v>
      </c>
      <c r="H61">
        <f t="shared" ref="H61:H64" si="8">K26</f>
        <v>119012</v>
      </c>
      <c r="I61">
        <v>41076</v>
      </c>
      <c r="J61">
        <f t="shared" ref="J61:J64" si="9">K34</f>
        <v>120218</v>
      </c>
      <c r="K61">
        <f t="shared" ref="K61:K64" si="10">K38</f>
        <v>100197</v>
      </c>
      <c r="L61">
        <f t="shared" ref="L61:L64" si="11">K42</f>
        <v>125640</v>
      </c>
      <c r="M61">
        <f t="shared" ref="M61:M64" si="12">K46</f>
        <v>113900</v>
      </c>
      <c r="N61">
        <f t="shared" ref="N61:N64" si="13">K50</f>
        <v>107080</v>
      </c>
      <c r="O61">
        <f t="shared" ref="O61:O64" si="14">K54</f>
        <v>102500</v>
      </c>
    </row>
    <row r="62" spans="2:16" x14ac:dyDescent="0.2">
      <c r="B62">
        <f t="shared" si="2"/>
        <v>133249</v>
      </c>
      <c r="C62">
        <f t="shared" si="3"/>
        <v>140946</v>
      </c>
      <c r="D62">
        <f t="shared" si="4"/>
        <v>106716</v>
      </c>
      <c r="E62">
        <f t="shared" si="5"/>
        <v>110884</v>
      </c>
      <c r="F62">
        <f t="shared" si="6"/>
        <v>122087</v>
      </c>
      <c r="G62">
        <f t="shared" si="7"/>
        <v>124764</v>
      </c>
      <c r="H62">
        <f t="shared" si="8"/>
        <v>126923</v>
      </c>
      <c r="I62">
        <v>43395</v>
      </c>
      <c r="J62">
        <f t="shared" si="9"/>
        <v>129728</v>
      </c>
      <c r="K62">
        <f t="shared" si="10"/>
        <v>124795</v>
      </c>
      <c r="L62">
        <f t="shared" si="11"/>
        <v>121559</v>
      </c>
      <c r="M62">
        <f t="shared" si="12"/>
        <v>120081</v>
      </c>
      <c r="N62">
        <f t="shared" si="13"/>
        <v>122881</v>
      </c>
      <c r="O62">
        <f t="shared" si="14"/>
        <v>105355</v>
      </c>
    </row>
    <row r="63" spans="2:16" x14ac:dyDescent="0.2">
      <c r="B63">
        <f t="shared" si="2"/>
        <v>100527</v>
      </c>
      <c r="C63">
        <f t="shared" si="3"/>
        <v>122166</v>
      </c>
      <c r="D63">
        <f t="shared" si="4"/>
        <v>80073</v>
      </c>
      <c r="E63">
        <f t="shared" si="5"/>
        <v>90258</v>
      </c>
      <c r="F63">
        <f t="shared" si="6"/>
        <v>94726</v>
      </c>
      <c r="G63">
        <f t="shared" si="7"/>
        <v>90137</v>
      </c>
      <c r="H63">
        <f t="shared" si="8"/>
        <v>75274</v>
      </c>
      <c r="I63">
        <v>30125</v>
      </c>
      <c r="J63">
        <f t="shared" si="9"/>
        <v>121413</v>
      </c>
      <c r="K63">
        <f t="shared" si="10"/>
        <v>74510</v>
      </c>
      <c r="L63">
        <f t="shared" si="11"/>
        <v>135848</v>
      </c>
      <c r="M63">
        <f t="shared" si="12"/>
        <v>131041</v>
      </c>
      <c r="N63">
        <f t="shared" si="13"/>
        <v>89752</v>
      </c>
      <c r="O63">
        <f t="shared" si="14"/>
        <v>96535</v>
      </c>
    </row>
    <row r="64" spans="2:16" x14ac:dyDescent="0.2">
      <c r="B64">
        <f t="shared" si="2"/>
        <v>134796</v>
      </c>
      <c r="C64">
        <f t="shared" si="3"/>
        <v>129306</v>
      </c>
      <c r="D64">
        <f t="shared" si="4"/>
        <v>96260</v>
      </c>
      <c r="E64">
        <f t="shared" si="5"/>
        <v>81758</v>
      </c>
      <c r="F64">
        <f t="shared" si="6"/>
        <v>93194</v>
      </c>
      <c r="G64">
        <f t="shared" si="7"/>
        <v>79020</v>
      </c>
      <c r="H64">
        <f t="shared" si="8"/>
        <v>82603</v>
      </c>
      <c r="I64">
        <v>31861</v>
      </c>
      <c r="J64">
        <f t="shared" si="9"/>
        <v>149397</v>
      </c>
      <c r="K64">
        <f t="shared" si="10"/>
        <v>94425</v>
      </c>
      <c r="L64">
        <f t="shared" si="11"/>
        <v>128135</v>
      </c>
      <c r="M64">
        <f t="shared" si="12"/>
        <v>103796</v>
      </c>
      <c r="N64">
        <f t="shared" si="13"/>
        <v>88941</v>
      </c>
      <c r="O64">
        <f t="shared" si="14"/>
        <v>91260</v>
      </c>
    </row>
    <row r="65" spans="1:15" x14ac:dyDescent="0.2">
      <c r="A65" t="s">
        <v>0</v>
      </c>
      <c r="B65">
        <f>AVERAGE(B62:B64)</f>
        <v>122857.33333333333</v>
      </c>
      <c r="C65">
        <f>AVERAGE(C61:C64)</f>
        <v>131279.75</v>
      </c>
      <c r="D65">
        <f t="shared" ref="D65:O65" si="15">AVERAGE(D61:D64)</f>
        <v>104233.75</v>
      </c>
      <c r="E65">
        <f t="shared" si="15"/>
        <v>100144</v>
      </c>
      <c r="F65">
        <f t="shared" si="15"/>
        <v>104280.75</v>
      </c>
      <c r="G65">
        <f t="shared" si="15"/>
        <v>101370.75</v>
      </c>
      <c r="H65">
        <f t="shared" si="15"/>
        <v>100953</v>
      </c>
      <c r="I65">
        <f t="shared" si="15"/>
        <v>36614.25</v>
      </c>
      <c r="J65">
        <f t="shared" si="15"/>
        <v>130189</v>
      </c>
      <c r="K65">
        <f t="shared" si="15"/>
        <v>98481.75</v>
      </c>
      <c r="L65">
        <f t="shared" si="15"/>
        <v>127795.5</v>
      </c>
      <c r="M65">
        <f t="shared" si="15"/>
        <v>117204.5</v>
      </c>
      <c r="N65">
        <f t="shared" si="15"/>
        <v>102163.5</v>
      </c>
      <c r="O65">
        <f t="shared" si="15"/>
        <v>98912.5</v>
      </c>
    </row>
    <row r="66" spans="1:15" x14ac:dyDescent="0.2">
      <c r="A66" t="s">
        <v>74</v>
      </c>
      <c r="B66">
        <f>STDEV(B62:B64)</f>
        <v>19354.098850975523</v>
      </c>
      <c r="C66">
        <f>STDEV(C61:C64)</f>
        <v>7797.7019852005114</v>
      </c>
      <c r="D66">
        <f t="shared" ref="D66:O66" si="16">STDEV(D61:D64)</f>
        <v>22603.392258316744</v>
      </c>
      <c r="E66">
        <f t="shared" si="16"/>
        <v>16916.428070566984</v>
      </c>
      <c r="F66">
        <f t="shared" si="16"/>
        <v>13407.839183974924</v>
      </c>
      <c r="G66">
        <f t="shared" si="16"/>
        <v>20630.550863141456</v>
      </c>
      <c r="H66">
        <f t="shared" si="16"/>
        <v>25798.591188926061</v>
      </c>
      <c r="I66">
        <f t="shared" si="16"/>
        <v>6597.7151284870324</v>
      </c>
      <c r="J66">
        <f t="shared" si="16"/>
        <v>13485.78019001249</v>
      </c>
      <c r="K66">
        <f t="shared" si="16"/>
        <v>20707.737899555003</v>
      </c>
      <c r="L66">
        <f t="shared" si="16"/>
        <v>6013.8209983337547</v>
      </c>
      <c r="M66">
        <f t="shared" si="16"/>
        <v>11408.046531578782</v>
      </c>
      <c r="N66">
        <f t="shared" si="16"/>
        <v>16147.926770951124</v>
      </c>
      <c r="O66">
        <f t="shared" si="16"/>
        <v>6287.2682197172617</v>
      </c>
    </row>
    <row r="67" spans="1:15" x14ac:dyDescent="0.2">
      <c r="A67" t="s">
        <v>75</v>
      </c>
      <c r="B67" t="e">
        <f>#REF!</f>
        <v>#REF!</v>
      </c>
      <c r="C67">
        <f>_xlfn.T.TEST(B62:B64,C61:C64,1,2)</f>
        <v>0.227926133890615</v>
      </c>
      <c r="D67">
        <f t="shared" ref="D67:O67" si="17">_xlfn.T.TEST(C62:C64,D61:D64,1,2)</f>
        <v>5.9442649488989266E-2</v>
      </c>
      <c r="E67">
        <f t="shared" si="17"/>
        <v>0.32379161814343183</v>
      </c>
      <c r="F67">
        <f t="shared" si="17"/>
        <v>0.19761244508406359</v>
      </c>
      <c r="G67">
        <f t="shared" si="17"/>
        <v>0.44879366390661762</v>
      </c>
      <c r="H67">
        <f t="shared" si="17"/>
        <v>0.4411489070246184</v>
      </c>
      <c r="I67">
        <f t="shared" si="17"/>
        <v>4.4537711945801094E-3</v>
      </c>
      <c r="J67" s="24">
        <f t="shared" si="17"/>
        <v>5.5981156496442532E-5</v>
      </c>
      <c r="K67">
        <f t="shared" si="17"/>
        <v>2.7653784863870694E-2</v>
      </c>
      <c r="L67">
        <f t="shared" si="17"/>
        <v>3.2944629799351963E-2</v>
      </c>
      <c r="M67">
        <f t="shared" si="17"/>
        <v>9.7998302630991144E-2</v>
      </c>
      <c r="N67">
        <f t="shared" si="17"/>
        <v>0.11179912234427741</v>
      </c>
      <c r="O67">
        <f t="shared" si="17"/>
        <v>0.43951688785932685</v>
      </c>
    </row>
  </sheetData>
  <mergeCells count="14">
    <mergeCell ref="I22:I25"/>
    <mergeCell ref="I2:I5"/>
    <mergeCell ref="I6:I9"/>
    <mergeCell ref="I10:I13"/>
    <mergeCell ref="I14:I17"/>
    <mergeCell ref="I18:I21"/>
    <mergeCell ref="I50:I53"/>
    <mergeCell ref="I54:I57"/>
    <mergeCell ref="I26:I29"/>
    <mergeCell ref="I30:I33"/>
    <mergeCell ref="I34:I37"/>
    <mergeCell ref="I38:I41"/>
    <mergeCell ref="I42:I45"/>
    <mergeCell ref="I46:I49"/>
  </mergeCells>
  <conditionalFormatting sqref="B67:O67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B295-C8C1-4292-B4D5-27E1B76F7A83}">
  <dimension ref="A1:G26"/>
  <sheetViews>
    <sheetView workbookViewId="0">
      <selection activeCell="B19" sqref="B19"/>
    </sheetView>
  </sheetViews>
  <sheetFormatPr baseColWidth="10" defaultColWidth="8.83203125" defaultRowHeight="15" x14ac:dyDescent="0.2"/>
  <cols>
    <col min="1" max="1" width="22.5" customWidth="1"/>
  </cols>
  <sheetData>
    <row r="1" spans="1:5" x14ac:dyDescent="0.2">
      <c r="A1" t="s">
        <v>90</v>
      </c>
    </row>
    <row r="3" spans="1:5" ht="16" thickBot="1" x14ac:dyDescent="0.25">
      <c r="A3" t="s">
        <v>91</v>
      </c>
    </row>
    <row r="4" spans="1:5" x14ac:dyDescent="0.2">
      <c r="A4" s="31" t="s">
        <v>92</v>
      </c>
      <c r="B4" s="31" t="s">
        <v>93</v>
      </c>
      <c r="C4" s="31" t="s">
        <v>94</v>
      </c>
      <c r="D4" s="31" t="s">
        <v>95</v>
      </c>
      <c r="E4" s="31" t="s">
        <v>96</v>
      </c>
    </row>
    <row r="5" spans="1:5" x14ac:dyDescent="0.2">
      <c r="A5" t="s">
        <v>42</v>
      </c>
      <c r="B5">
        <v>4</v>
      </c>
      <c r="C5">
        <v>484215</v>
      </c>
      <c r="D5">
        <v>121053.75</v>
      </c>
      <c r="E5">
        <v>262732412.91666666</v>
      </c>
    </row>
    <row r="6" spans="1:5" x14ac:dyDescent="0.2">
      <c r="A6" t="s">
        <v>76</v>
      </c>
      <c r="B6">
        <v>4</v>
      </c>
      <c r="C6">
        <v>525119</v>
      </c>
      <c r="D6">
        <v>131279.75</v>
      </c>
      <c r="E6">
        <v>60804156.25</v>
      </c>
    </row>
    <row r="7" spans="1:5" x14ac:dyDescent="0.2">
      <c r="A7" t="s">
        <v>77</v>
      </c>
      <c r="B7">
        <v>4</v>
      </c>
      <c r="C7">
        <v>416935</v>
      </c>
      <c r="D7">
        <v>104233.75</v>
      </c>
      <c r="E7">
        <v>510913341.58333331</v>
      </c>
    </row>
    <row r="8" spans="1:5" x14ac:dyDescent="0.2">
      <c r="A8" t="s">
        <v>78</v>
      </c>
      <c r="B8">
        <v>4</v>
      </c>
      <c r="C8">
        <v>400576</v>
      </c>
      <c r="D8">
        <v>100144</v>
      </c>
      <c r="E8">
        <v>286165538.66666669</v>
      </c>
    </row>
    <row r="9" spans="1:5" x14ac:dyDescent="0.2">
      <c r="A9" t="s">
        <v>79</v>
      </c>
      <c r="B9">
        <v>4</v>
      </c>
      <c r="C9">
        <v>417123</v>
      </c>
      <c r="D9">
        <v>104280.75</v>
      </c>
      <c r="E9">
        <v>179770151.58333334</v>
      </c>
    </row>
    <row r="10" spans="1:5" x14ac:dyDescent="0.2">
      <c r="A10" t="s">
        <v>88</v>
      </c>
      <c r="B10">
        <v>4</v>
      </c>
      <c r="C10">
        <v>405483</v>
      </c>
      <c r="D10">
        <v>101370.75</v>
      </c>
      <c r="E10">
        <v>425619628.91666669</v>
      </c>
    </row>
    <row r="11" spans="1:5" x14ac:dyDescent="0.2">
      <c r="A11" t="s">
        <v>82</v>
      </c>
      <c r="B11">
        <v>4</v>
      </c>
      <c r="C11">
        <v>403812</v>
      </c>
      <c r="D11">
        <v>100953</v>
      </c>
      <c r="E11">
        <v>665567307.33333337</v>
      </c>
    </row>
    <row r="12" spans="1:5" x14ac:dyDescent="0.2">
      <c r="A12" t="s">
        <v>85</v>
      </c>
      <c r="B12">
        <v>4</v>
      </c>
      <c r="C12">
        <v>438422</v>
      </c>
      <c r="D12">
        <v>109605.5</v>
      </c>
      <c r="E12">
        <v>428215177.66666669</v>
      </c>
    </row>
    <row r="13" spans="1:5" x14ac:dyDescent="0.2">
      <c r="A13" t="s">
        <v>81</v>
      </c>
      <c r="B13">
        <v>4</v>
      </c>
      <c r="C13">
        <v>520756</v>
      </c>
      <c r="D13">
        <v>130189</v>
      </c>
      <c r="E13">
        <v>181866267.33333334</v>
      </c>
    </row>
    <row r="14" spans="1:5" x14ac:dyDescent="0.2">
      <c r="A14" t="s">
        <v>83</v>
      </c>
      <c r="B14">
        <v>4</v>
      </c>
      <c r="C14">
        <v>393927</v>
      </c>
      <c r="D14">
        <v>98481.75</v>
      </c>
      <c r="E14">
        <v>428810408.91666669</v>
      </c>
    </row>
    <row r="15" spans="1:5" x14ac:dyDescent="0.2">
      <c r="A15" t="s">
        <v>86</v>
      </c>
      <c r="B15">
        <v>4</v>
      </c>
      <c r="C15">
        <v>511182</v>
      </c>
      <c r="D15">
        <v>127795.5</v>
      </c>
      <c r="E15">
        <v>36166043</v>
      </c>
    </row>
    <row r="16" spans="1:5" x14ac:dyDescent="0.2">
      <c r="A16" t="s">
        <v>80</v>
      </c>
      <c r="B16">
        <v>4</v>
      </c>
      <c r="C16">
        <v>468818</v>
      </c>
      <c r="D16">
        <v>117204.5</v>
      </c>
      <c r="E16">
        <v>130143525.66666667</v>
      </c>
    </row>
    <row r="17" spans="1:7" x14ac:dyDescent="0.2">
      <c r="A17" t="s">
        <v>84</v>
      </c>
      <c r="B17">
        <v>4</v>
      </c>
      <c r="C17">
        <v>408654</v>
      </c>
      <c r="D17">
        <v>102163.5</v>
      </c>
      <c r="E17">
        <v>260755539</v>
      </c>
    </row>
    <row r="18" spans="1:7" ht="16" thickBot="1" x14ac:dyDescent="0.25">
      <c r="A18" s="18" t="s">
        <v>87</v>
      </c>
      <c r="B18" s="18">
        <v>4</v>
      </c>
      <c r="C18" s="18">
        <v>395650</v>
      </c>
      <c r="D18" s="18">
        <v>98912.5</v>
      </c>
      <c r="E18" s="18">
        <v>39529741.666666664</v>
      </c>
    </row>
    <row r="21" spans="1:7" ht="16" thickBot="1" x14ac:dyDescent="0.25">
      <c r="A21" t="s">
        <v>97</v>
      </c>
    </row>
    <row r="22" spans="1:7" x14ac:dyDescent="0.2">
      <c r="A22" s="31" t="s">
        <v>98</v>
      </c>
      <c r="B22" s="31" t="s">
        <v>99</v>
      </c>
      <c r="C22" s="31" t="s">
        <v>100</v>
      </c>
      <c r="D22" s="31" t="s">
        <v>101</v>
      </c>
      <c r="E22" s="31" t="s">
        <v>102</v>
      </c>
      <c r="F22" s="31" t="s">
        <v>103</v>
      </c>
      <c r="G22" s="31" t="s">
        <v>104</v>
      </c>
    </row>
    <row r="23" spans="1:7" x14ac:dyDescent="0.2">
      <c r="A23" t="s">
        <v>105</v>
      </c>
      <c r="B23">
        <v>7934300397.9285774</v>
      </c>
      <c r="C23">
        <v>13</v>
      </c>
      <c r="D23">
        <v>610330799.84065986</v>
      </c>
      <c r="E23">
        <v>2.1925843746406444</v>
      </c>
      <c r="F23">
        <v>2.7587165245133806E-2</v>
      </c>
      <c r="G23">
        <v>1.9612184004633277</v>
      </c>
    </row>
    <row r="24" spans="1:7" x14ac:dyDescent="0.2">
      <c r="A24" t="s">
        <v>106</v>
      </c>
      <c r="B24">
        <v>11691177721.5</v>
      </c>
      <c r="C24">
        <v>42</v>
      </c>
      <c r="D24">
        <v>278361374.3214286</v>
      </c>
    </row>
    <row r="26" spans="1:7" ht="16" thickBot="1" x14ac:dyDescent="0.25">
      <c r="A26" s="18" t="s">
        <v>107</v>
      </c>
      <c r="B26" s="18">
        <v>19625478119.428577</v>
      </c>
      <c r="C26" s="18">
        <v>55</v>
      </c>
      <c r="D26" s="18"/>
      <c r="E26" s="18"/>
      <c r="F26" s="18"/>
      <c r="G2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SKBR3</vt:lpstr>
      <vt:lpstr>MDA MB 231</vt:lpstr>
      <vt:lpstr>Sheet3</vt:lpstr>
      <vt:lpstr>231 Anova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Giordana Peregrino</dc:creator>
  <cp:lastModifiedBy>Matteo Santin</cp:lastModifiedBy>
  <dcterms:created xsi:type="dcterms:W3CDTF">2023-08-02T07:35:56Z</dcterms:created>
  <dcterms:modified xsi:type="dcterms:W3CDTF">2024-11-07T20:17:51Z</dcterms:modified>
</cp:coreProperties>
</file>