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brightonac-my.sharepoint.com/personal/m_santin_brighton_ac_uk/Documents/Centre for Regenerative Medicine &amp; Devices/Papers in Preparation/Peregrino_et-al_IJMS_2024/"/>
    </mc:Choice>
  </mc:AlternateContent>
  <xr:revisionPtr revIDLastSave="174" documentId="8_{E9960B2F-79D3-407E-AFA3-F7445715FE39}" xr6:coauthVersionLast="47" xr6:coauthVersionMax="47" xr10:uidLastSave="{D2C14519-8907-C941-9D5F-358ED15730AA}"/>
  <bookViews>
    <workbookView minimized="1" xWindow="0" yWindow="740" windowWidth="29400" windowHeight="16740" activeTab="3" xr2:uid="{9EB5A3B3-24D8-45B9-BFC6-68BC2C8BA763}"/>
  </bookViews>
  <sheets>
    <sheet name="231 24H" sheetId="11" r:id="rId1"/>
    <sheet name="231 48H" sheetId="12" r:id="rId2"/>
    <sheet name="SK 24H" sheetId="7" r:id="rId3"/>
    <sheet name="SK 48H" sheetId="8" r:id="rId4"/>
    <sheet name="231 4H" sheetId="5" r:id="rId5"/>
    <sheet name="SK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7" l="1"/>
  <c r="AA9" i="8"/>
  <c r="J9" i="8"/>
  <c r="T9" i="12"/>
  <c r="W9" i="8"/>
  <c r="V9" i="8"/>
  <c r="U9" i="8"/>
  <c r="T9" i="8"/>
  <c r="S9" i="8"/>
  <c r="R9" i="8"/>
  <c r="Q9" i="8"/>
  <c r="P9" i="8"/>
  <c r="O9" i="8"/>
  <c r="N9" i="8"/>
  <c r="M9" i="8"/>
  <c r="L9" i="8"/>
  <c r="K9" i="8"/>
  <c r="W9" i="7"/>
  <c r="V9" i="7"/>
  <c r="U9" i="7"/>
  <c r="T9" i="7"/>
  <c r="S9" i="7"/>
  <c r="R9" i="7"/>
  <c r="Q9" i="7"/>
  <c r="P9" i="7"/>
  <c r="O9" i="7"/>
  <c r="N9" i="7"/>
  <c r="M9" i="7"/>
  <c r="L9" i="7"/>
  <c r="K9" i="7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W9" i="12"/>
  <c r="V9" i="12"/>
  <c r="U9" i="12"/>
  <c r="S9" i="12"/>
  <c r="R9" i="12"/>
  <c r="Q9" i="12"/>
  <c r="P9" i="12"/>
  <c r="O9" i="12"/>
  <c r="N9" i="12"/>
  <c r="M9" i="12"/>
  <c r="L9" i="12"/>
  <c r="K9" i="12"/>
  <c r="J9" i="12"/>
  <c r="I7" i="12"/>
  <c r="C85" i="11" l="1"/>
  <c r="J8" i="11" s="1"/>
  <c r="E34" i="7"/>
  <c r="D34" i="7"/>
  <c r="C34" i="7"/>
  <c r="N8" i="7" s="1"/>
  <c r="J8" i="8"/>
  <c r="J7" i="8"/>
  <c r="C83" i="8"/>
  <c r="C82" i="8"/>
  <c r="K7" i="8"/>
  <c r="L7" i="8"/>
  <c r="K8" i="8"/>
  <c r="L8" i="8"/>
  <c r="J4" i="8"/>
  <c r="J3" i="8"/>
  <c r="C51" i="8"/>
  <c r="E83" i="8"/>
  <c r="D83" i="8"/>
  <c r="E82" i="8"/>
  <c r="D82" i="8"/>
  <c r="D68" i="8"/>
  <c r="U8" i="8" s="1"/>
  <c r="D67" i="8"/>
  <c r="U7" i="8" s="1"/>
  <c r="E50" i="8"/>
  <c r="E34" i="8"/>
  <c r="P8" i="8" s="1"/>
  <c r="C82" i="7"/>
  <c r="E83" i="7"/>
  <c r="D83" i="7"/>
  <c r="C83" i="7"/>
  <c r="E68" i="7"/>
  <c r="V8" i="7" s="1"/>
  <c r="D68" i="7"/>
  <c r="U8" i="7" s="1"/>
  <c r="C68" i="7"/>
  <c r="E51" i="7"/>
  <c r="D51" i="7"/>
  <c r="C51" i="7"/>
  <c r="C17" i="7"/>
  <c r="D17" i="7"/>
  <c r="E17" i="7"/>
  <c r="L8" i="7" s="1"/>
  <c r="F17" i="7"/>
  <c r="J7" i="7"/>
  <c r="K7" i="7"/>
  <c r="L7" i="7"/>
  <c r="J8" i="7"/>
  <c r="K8" i="7"/>
  <c r="J4" i="7"/>
  <c r="J3" i="7"/>
  <c r="K3" i="7"/>
  <c r="D16" i="8"/>
  <c r="E67" i="7"/>
  <c r="D67" i="7"/>
  <c r="C67" i="7"/>
  <c r="S8" i="7"/>
  <c r="Q8" i="7"/>
  <c r="E50" i="7"/>
  <c r="D50" i="7"/>
  <c r="C50" i="7"/>
  <c r="Q7" i="7" s="1"/>
  <c r="O8" i="7"/>
  <c r="E33" i="7"/>
  <c r="D33" i="7"/>
  <c r="C33" i="7"/>
  <c r="N7" i="7" s="1"/>
  <c r="D16" i="7"/>
  <c r="E16" i="7"/>
  <c r="F16" i="7"/>
  <c r="C16" i="7"/>
  <c r="B16" i="7"/>
  <c r="I7" i="7" s="1"/>
  <c r="I3" i="7"/>
  <c r="C84" i="12"/>
  <c r="J8" i="12"/>
  <c r="B16" i="11"/>
  <c r="B17" i="11"/>
  <c r="I8" i="11" s="1"/>
  <c r="I7" i="11"/>
  <c r="F9" i="7"/>
  <c r="F9" i="8"/>
  <c r="W4" i="8" s="1"/>
  <c r="F6" i="8"/>
  <c r="F17" i="8" s="1"/>
  <c r="F17" i="11"/>
  <c r="F16" i="11"/>
  <c r="W7" i="11" s="1"/>
  <c r="C84" i="11"/>
  <c r="J7" i="11" s="1"/>
  <c r="I4" i="8"/>
  <c r="S7" i="8"/>
  <c r="U4" i="8"/>
  <c r="P4" i="8"/>
  <c r="O4" i="8"/>
  <c r="M4" i="8"/>
  <c r="U3" i="8"/>
  <c r="T3" i="8"/>
  <c r="L3" i="8"/>
  <c r="T8" i="7"/>
  <c r="R8" i="7"/>
  <c r="P8" i="7"/>
  <c r="I8" i="7"/>
  <c r="V7" i="7"/>
  <c r="U7" i="7"/>
  <c r="T7" i="7"/>
  <c r="S7" i="7"/>
  <c r="R7" i="7"/>
  <c r="P7" i="7"/>
  <c r="O7" i="7"/>
  <c r="M7" i="7"/>
  <c r="W4" i="7"/>
  <c r="V4" i="7"/>
  <c r="U4" i="7"/>
  <c r="T4" i="7"/>
  <c r="S4" i="7"/>
  <c r="R4" i="7"/>
  <c r="Q4" i="7"/>
  <c r="P4" i="7"/>
  <c r="O4" i="7"/>
  <c r="N4" i="7"/>
  <c r="M4" i="7"/>
  <c r="L4" i="7"/>
  <c r="K4" i="7"/>
  <c r="I4" i="7"/>
  <c r="V3" i="7"/>
  <c r="U3" i="7"/>
  <c r="T3" i="7"/>
  <c r="S3" i="7"/>
  <c r="R3" i="7"/>
  <c r="Q3" i="7"/>
  <c r="P3" i="7"/>
  <c r="O3" i="7"/>
  <c r="N3" i="7"/>
  <c r="M3" i="7"/>
  <c r="L3" i="7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V7" i="11"/>
  <c r="U7" i="11"/>
  <c r="T7" i="11"/>
  <c r="S7" i="11"/>
  <c r="R7" i="11"/>
  <c r="Q7" i="11"/>
  <c r="P7" i="11"/>
  <c r="O7" i="11"/>
  <c r="N7" i="11"/>
  <c r="M7" i="11"/>
  <c r="L7" i="11"/>
  <c r="K7" i="11"/>
  <c r="J6" i="11"/>
  <c r="J5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C85" i="12"/>
  <c r="J6" i="12"/>
  <c r="J5" i="12"/>
  <c r="J4" i="12"/>
  <c r="J3" i="12"/>
  <c r="W4" i="12"/>
  <c r="W3" i="12"/>
  <c r="T4" i="12"/>
  <c r="U4" i="12"/>
  <c r="V4" i="12"/>
  <c r="T3" i="12"/>
  <c r="U3" i="12"/>
  <c r="V3" i="12"/>
  <c r="Q4" i="12"/>
  <c r="R4" i="12"/>
  <c r="S4" i="12"/>
  <c r="Q3" i="12"/>
  <c r="R3" i="12"/>
  <c r="S3" i="12"/>
  <c r="N4" i="12"/>
  <c r="O4" i="12"/>
  <c r="P4" i="12"/>
  <c r="N3" i="12"/>
  <c r="O3" i="12"/>
  <c r="P3" i="12"/>
  <c r="C23" i="12"/>
  <c r="M4" i="12"/>
  <c r="M3" i="12"/>
  <c r="L4" i="12"/>
  <c r="L3" i="12"/>
  <c r="K4" i="12"/>
  <c r="K3" i="12"/>
  <c r="I4" i="12"/>
  <c r="I3" i="12"/>
  <c r="W7" i="12"/>
  <c r="W8" i="12"/>
  <c r="V7" i="12"/>
  <c r="V8" i="12"/>
  <c r="T7" i="12"/>
  <c r="U7" i="12"/>
  <c r="T8" i="12"/>
  <c r="U8" i="12"/>
  <c r="Q7" i="12"/>
  <c r="R7" i="12"/>
  <c r="S7" i="12"/>
  <c r="Q8" i="12"/>
  <c r="R8" i="12"/>
  <c r="S8" i="12"/>
  <c r="N7" i="12"/>
  <c r="O7" i="12"/>
  <c r="P7" i="12"/>
  <c r="N8" i="12"/>
  <c r="O8" i="12"/>
  <c r="P8" i="12"/>
  <c r="E82" i="7"/>
  <c r="D82" i="7"/>
  <c r="E68" i="11"/>
  <c r="D68" i="11"/>
  <c r="C68" i="11"/>
  <c r="E67" i="11"/>
  <c r="D67" i="11"/>
  <c r="C67" i="11"/>
  <c r="E51" i="11"/>
  <c r="D51" i="11"/>
  <c r="C51" i="11"/>
  <c r="E50" i="11"/>
  <c r="D50" i="11"/>
  <c r="C50" i="11"/>
  <c r="E34" i="11"/>
  <c r="D34" i="11"/>
  <c r="C34" i="11"/>
  <c r="E33" i="11"/>
  <c r="D33" i="11"/>
  <c r="C33" i="11"/>
  <c r="E17" i="11"/>
  <c r="D17" i="11"/>
  <c r="C17" i="11"/>
  <c r="E16" i="11"/>
  <c r="D16" i="11"/>
  <c r="C16" i="11"/>
  <c r="E68" i="12"/>
  <c r="D68" i="12"/>
  <c r="C68" i="12"/>
  <c r="E67" i="12"/>
  <c r="D67" i="12"/>
  <c r="C67" i="12"/>
  <c r="E51" i="12"/>
  <c r="D51" i="12"/>
  <c r="C51" i="12"/>
  <c r="E50" i="12"/>
  <c r="D50" i="12"/>
  <c r="C50" i="12"/>
  <c r="E34" i="12"/>
  <c r="D34" i="12"/>
  <c r="C34" i="12"/>
  <c r="E33" i="12"/>
  <c r="D33" i="12"/>
  <c r="C33" i="12"/>
  <c r="C16" i="12"/>
  <c r="J7" i="12"/>
  <c r="K7" i="12"/>
  <c r="L7" i="12"/>
  <c r="M7" i="12"/>
  <c r="K8" i="12"/>
  <c r="L8" i="12"/>
  <c r="M8" i="12"/>
  <c r="I8" i="12"/>
  <c r="C83" i="12"/>
  <c r="C80" i="12"/>
  <c r="C74" i="11"/>
  <c r="C80" i="11"/>
  <c r="F18" i="12"/>
  <c r="E18" i="12"/>
  <c r="D18" i="12"/>
  <c r="C18" i="12"/>
  <c r="E9" i="12"/>
  <c r="D9" i="12"/>
  <c r="C9" i="12"/>
  <c r="B9" i="12"/>
  <c r="B83" i="8"/>
  <c r="C75" i="8"/>
  <c r="C72" i="8"/>
  <c r="B68" i="8"/>
  <c r="E60" i="8"/>
  <c r="V4" i="8" s="1"/>
  <c r="D60" i="8"/>
  <c r="C60" i="8"/>
  <c r="T4" i="8" s="1"/>
  <c r="E57" i="8"/>
  <c r="E67" i="8" s="1"/>
  <c r="V7" i="8" s="1"/>
  <c r="D57" i="8"/>
  <c r="C57" i="8"/>
  <c r="C68" i="8" s="1"/>
  <c r="T8" i="8" s="1"/>
  <c r="B51" i="8"/>
  <c r="E43" i="8"/>
  <c r="S4" i="8" s="1"/>
  <c r="D43" i="8"/>
  <c r="R4" i="8" s="1"/>
  <c r="C43" i="8"/>
  <c r="Q4" i="8" s="1"/>
  <c r="E40" i="8"/>
  <c r="S3" i="8" s="1"/>
  <c r="D40" i="8"/>
  <c r="D50" i="8" s="1"/>
  <c r="R7" i="8" s="1"/>
  <c r="C40" i="8"/>
  <c r="C50" i="8" s="1"/>
  <c r="Q7" i="8" s="1"/>
  <c r="B34" i="8"/>
  <c r="E26" i="8"/>
  <c r="D26" i="8"/>
  <c r="C26" i="8"/>
  <c r="N4" i="8" s="1"/>
  <c r="E23" i="8"/>
  <c r="P3" i="8" s="1"/>
  <c r="D23" i="8"/>
  <c r="D34" i="8" s="1"/>
  <c r="O8" i="8" s="1"/>
  <c r="C23" i="8"/>
  <c r="C34" i="8" s="1"/>
  <c r="N8" i="8" s="1"/>
  <c r="E9" i="8"/>
  <c r="D9" i="8"/>
  <c r="L4" i="8" s="1"/>
  <c r="C9" i="8"/>
  <c r="K4" i="8" s="1"/>
  <c r="B9" i="8"/>
  <c r="W3" i="8"/>
  <c r="E6" i="8"/>
  <c r="E17" i="8" s="1"/>
  <c r="M8" i="8" s="1"/>
  <c r="D6" i="8"/>
  <c r="D17" i="8" s="1"/>
  <c r="C6" i="8"/>
  <c r="K3" i="8" s="1"/>
  <c r="B6" i="8"/>
  <c r="B17" i="8" s="1"/>
  <c r="I8" i="8" s="1"/>
  <c r="D9" i="6"/>
  <c r="E9" i="6"/>
  <c r="F9" i="6"/>
  <c r="H23" i="6" s="1"/>
  <c r="D6" i="6"/>
  <c r="E6" i="6"/>
  <c r="E16" i="6" s="1"/>
  <c r="F6" i="6"/>
  <c r="H40" i="6" s="1"/>
  <c r="D9" i="7"/>
  <c r="E9" i="7"/>
  <c r="E6" i="7"/>
  <c r="F6" i="7"/>
  <c r="C75" i="7"/>
  <c r="C72" i="7"/>
  <c r="E60" i="7"/>
  <c r="D60" i="7"/>
  <c r="C60" i="7"/>
  <c r="E57" i="7"/>
  <c r="D57" i="7"/>
  <c r="C57" i="7"/>
  <c r="B51" i="7"/>
  <c r="E43" i="7"/>
  <c r="D43" i="7"/>
  <c r="C43" i="7"/>
  <c r="E40" i="7"/>
  <c r="D40" i="7"/>
  <c r="C40" i="7"/>
  <c r="B34" i="7"/>
  <c r="E26" i="7"/>
  <c r="D26" i="7"/>
  <c r="C26" i="7"/>
  <c r="E23" i="7"/>
  <c r="D23" i="7"/>
  <c r="C23" i="7"/>
  <c r="B15" i="7"/>
  <c r="B12" i="7"/>
  <c r="C9" i="7"/>
  <c r="B9" i="7"/>
  <c r="D6" i="7"/>
  <c r="C6" i="7"/>
  <c r="B6" i="7"/>
  <c r="L79" i="6"/>
  <c r="K79" i="6"/>
  <c r="G71" i="6"/>
  <c r="G86" i="6" s="1"/>
  <c r="E98" i="6"/>
  <c r="D98" i="6"/>
  <c r="C98" i="6"/>
  <c r="E97" i="6"/>
  <c r="D97" i="6"/>
  <c r="E83" i="6"/>
  <c r="D83" i="6"/>
  <c r="E82" i="6"/>
  <c r="D82" i="6"/>
  <c r="C34" i="6"/>
  <c r="E33" i="6"/>
  <c r="D57" i="6"/>
  <c r="D68" i="6" s="1"/>
  <c r="E57" i="6"/>
  <c r="E68" i="6" s="1"/>
  <c r="D60" i="6"/>
  <c r="D67" i="6" s="1"/>
  <c r="E60" i="6"/>
  <c r="D40" i="6"/>
  <c r="D51" i="6" s="1"/>
  <c r="E40" i="6"/>
  <c r="E51" i="6" s="1"/>
  <c r="D43" i="6"/>
  <c r="E43" i="6"/>
  <c r="D23" i="6"/>
  <c r="D33" i="6" s="1"/>
  <c r="E23" i="6"/>
  <c r="D26" i="6"/>
  <c r="E26" i="6"/>
  <c r="E34" i="6" s="1"/>
  <c r="D16" i="6"/>
  <c r="C26" i="6"/>
  <c r="C23" i="6"/>
  <c r="C33" i="6" s="1"/>
  <c r="C43" i="6"/>
  <c r="C40" i="6"/>
  <c r="C50" i="6" s="1"/>
  <c r="C60" i="6"/>
  <c r="C57" i="6"/>
  <c r="C67" i="6" s="1"/>
  <c r="C75" i="6"/>
  <c r="C82" i="6" s="1"/>
  <c r="C72" i="6"/>
  <c r="C96" i="6"/>
  <c r="C93" i="6"/>
  <c r="C90" i="6"/>
  <c r="C87" i="6"/>
  <c r="C97" i="6" s="1"/>
  <c r="B98" i="6"/>
  <c r="B83" i="6"/>
  <c r="B15" i="6"/>
  <c r="B12" i="6"/>
  <c r="C9" i="6"/>
  <c r="B9" i="6"/>
  <c r="C6" i="6"/>
  <c r="C17" i="6" s="1"/>
  <c r="B6" i="6"/>
  <c r="D9" i="11"/>
  <c r="E6" i="11"/>
  <c r="E9" i="11"/>
  <c r="F6" i="11"/>
  <c r="F9" i="11"/>
  <c r="D6" i="11"/>
  <c r="T76" i="5"/>
  <c r="S76" i="5"/>
  <c r="T60" i="5"/>
  <c r="S60" i="5"/>
  <c r="T59" i="5"/>
  <c r="S59" i="5"/>
  <c r="T58" i="5"/>
  <c r="S58" i="5"/>
  <c r="T43" i="5"/>
  <c r="S43" i="5"/>
  <c r="T42" i="5"/>
  <c r="S42" i="5"/>
  <c r="T41" i="5"/>
  <c r="S41" i="5"/>
  <c r="T26" i="5"/>
  <c r="S26" i="5"/>
  <c r="T25" i="5"/>
  <c r="S25" i="5"/>
  <c r="T24" i="5"/>
  <c r="S24" i="5"/>
  <c r="T9" i="5"/>
  <c r="T8" i="5"/>
  <c r="T7" i="5"/>
  <c r="S7" i="5"/>
  <c r="S9" i="5"/>
  <c r="S8" i="5"/>
  <c r="Q6" i="5"/>
  <c r="Q40" i="5" s="1"/>
  <c r="O6" i="5"/>
  <c r="P6" i="5"/>
  <c r="N6" i="5"/>
  <c r="O23" i="5"/>
  <c r="O74" i="5"/>
  <c r="P74" i="5"/>
  <c r="O57" i="5"/>
  <c r="P57" i="5"/>
  <c r="O40" i="5"/>
  <c r="P40" i="5"/>
  <c r="P23" i="5"/>
  <c r="E43" i="11"/>
  <c r="C40" i="11"/>
  <c r="C43" i="11"/>
  <c r="D26" i="11"/>
  <c r="E23" i="11"/>
  <c r="B9" i="11"/>
  <c r="B15" i="11"/>
  <c r="C9" i="11"/>
  <c r="C6" i="11"/>
  <c r="B6" i="11"/>
  <c r="B12" i="11"/>
  <c r="F84" i="12"/>
  <c r="D84" i="12"/>
  <c r="C77" i="12"/>
  <c r="E74" i="12"/>
  <c r="E84" i="12" s="1"/>
  <c r="C74" i="12"/>
  <c r="F67" i="12"/>
  <c r="E60" i="12"/>
  <c r="E57" i="12"/>
  <c r="D60" i="12"/>
  <c r="D57" i="12"/>
  <c r="C60" i="12"/>
  <c r="C57" i="12"/>
  <c r="F50" i="12"/>
  <c r="E43" i="12"/>
  <c r="E40" i="12"/>
  <c r="D43" i="12"/>
  <c r="D40" i="12"/>
  <c r="C43" i="12"/>
  <c r="C40" i="12"/>
  <c r="F33" i="12"/>
  <c r="E26" i="12"/>
  <c r="E23" i="12"/>
  <c r="D26" i="12"/>
  <c r="D23" i="12"/>
  <c r="C26" i="12"/>
  <c r="F9" i="12"/>
  <c r="F6" i="12"/>
  <c r="E6" i="12"/>
  <c r="D6" i="12"/>
  <c r="C6" i="12"/>
  <c r="B6" i="12"/>
  <c r="F84" i="11"/>
  <c r="D84" i="11"/>
  <c r="C83" i="11"/>
  <c r="C77" i="11"/>
  <c r="E74" i="11"/>
  <c r="E85" i="11" s="1"/>
  <c r="F67" i="11"/>
  <c r="E60" i="11"/>
  <c r="E57" i="11"/>
  <c r="D60" i="11"/>
  <c r="D57" i="11"/>
  <c r="C60" i="11"/>
  <c r="C57" i="11"/>
  <c r="F50" i="11"/>
  <c r="F33" i="11"/>
  <c r="E26" i="11"/>
  <c r="D23" i="11"/>
  <c r="C26" i="11"/>
  <c r="C23" i="11"/>
  <c r="E77" i="5"/>
  <c r="D77" i="5"/>
  <c r="I74" i="5"/>
  <c r="I84" i="5" s="1"/>
  <c r="H74" i="5"/>
  <c r="H85" i="5" s="1"/>
  <c r="F84" i="5"/>
  <c r="E74" i="5"/>
  <c r="E84" i="5" s="1"/>
  <c r="D74" i="5"/>
  <c r="B85" i="5"/>
  <c r="M84" i="5"/>
  <c r="L84" i="5"/>
  <c r="K84" i="5"/>
  <c r="J84" i="5"/>
  <c r="G84" i="5"/>
  <c r="L6" i="5"/>
  <c r="L16" i="5" s="1"/>
  <c r="M6" i="5"/>
  <c r="M67" i="5"/>
  <c r="L67" i="5"/>
  <c r="K67" i="5"/>
  <c r="J67" i="5"/>
  <c r="M50" i="5"/>
  <c r="L50" i="5"/>
  <c r="K50" i="5"/>
  <c r="J50" i="5"/>
  <c r="M33" i="5"/>
  <c r="L33" i="5"/>
  <c r="K33" i="5"/>
  <c r="J33" i="5"/>
  <c r="I57" i="5"/>
  <c r="H57" i="5"/>
  <c r="H67" i="5" s="1"/>
  <c r="G57" i="5"/>
  <c r="G67" i="5" s="1"/>
  <c r="F57" i="5"/>
  <c r="F67" i="5" s="1"/>
  <c r="E57" i="5"/>
  <c r="E67" i="5" s="1"/>
  <c r="D57" i="5"/>
  <c r="D68" i="5" s="1"/>
  <c r="I40" i="5"/>
  <c r="I50" i="5" s="1"/>
  <c r="H40" i="5"/>
  <c r="H50" i="5" s="1"/>
  <c r="G40" i="5"/>
  <c r="G50" i="5" s="1"/>
  <c r="F40" i="5"/>
  <c r="F50" i="5" s="1"/>
  <c r="E40" i="5"/>
  <c r="E50" i="5" s="1"/>
  <c r="D40" i="5"/>
  <c r="D51" i="5" s="1"/>
  <c r="I23" i="5"/>
  <c r="I33" i="5" s="1"/>
  <c r="H23" i="5"/>
  <c r="H33" i="5" s="1"/>
  <c r="G23" i="5"/>
  <c r="G33" i="5" s="1"/>
  <c r="F23" i="5"/>
  <c r="F33" i="5" s="1"/>
  <c r="E23" i="5"/>
  <c r="E33" i="5" s="1"/>
  <c r="D23" i="5"/>
  <c r="D34" i="5" s="1"/>
  <c r="K9" i="5"/>
  <c r="J9" i="5"/>
  <c r="K6" i="5"/>
  <c r="J6" i="5"/>
  <c r="J16" i="5" s="1"/>
  <c r="E6" i="5"/>
  <c r="E16" i="5" s="1"/>
  <c r="F6" i="5"/>
  <c r="F16" i="5" s="1"/>
  <c r="G6" i="5"/>
  <c r="G16" i="5" s="1"/>
  <c r="H6" i="5"/>
  <c r="H16" i="5" s="1"/>
  <c r="I6" i="5"/>
  <c r="I16" i="5" s="1"/>
  <c r="D6" i="5"/>
  <c r="D16" i="5" s="1"/>
  <c r="C9" i="5"/>
  <c r="C6" i="5"/>
  <c r="B9" i="5"/>
  <c r="B6" i="5"/>
  <c r="B68" i="6"/>
  <c r="B51" i="6"/>
  <c r="B34" i="6"/>
  <c r="B51" i="5"/>
  <c r="B34" i="5"/>
  <c r="M3" i="8" l="1"/>
  <c r="N3" i="8"/>
  <c r="V3" i="8"/>
  <c r="I3" i="8"/>
  <c r="B16" i="8"/>
  <c r="I7" i="8" s="1"/>
  <c r="D33" i="8"/>
  <c r="O7" i="8" s="1"/>
  <c r="Q8" i="8"/>
  <c r="E68" i="8"/>
  <c r="V8" i="8" s="1"/>
  <c r="C33" i="8"/>
  <c r="N7" i="8" s="1"/>
  <c r="O3" i="8"/>
  <c r="E33" i="8"/>
  <c r="P7" i="8" s="1"/>
  <c r="D51" i="8"/>
  <c r="R8" i="8" s="1"/>
  <c r="F16" i="8"/>
  <c r="E51" i="8"/>
  <c r="S8" i="8" s="1"/>
  <c r="Q3" i="8"/>
  <c r="C16" i="8"/>
  <c r="C67" i="8"/>
  <c r="T7" i="8" s="1"/>
  <c r="R3" i="8"/>
  <c r="C17" i="8"/>
  <c r="E16" i="8"/>
  <c r="M7" i="8" s="1"/>
  <c r="M8" i="7"/>
  <c r="W8" i="7"/>
  <c r="W7" i="7"/>
  <c r="W3" i="7"/>
  <c r="F17" i="12"/>
  <c r="C68" i="6"/>
  <c r="C83" i="6"/>
  <c r="F16" i="6"/>
  <c r="E67" i="6"/>
  <c r="C17" i="12"/>
  <c r="D17" i="12"/>
  <c r="E16" i="12"/>
  <c r="D16" i="12"/>
  <c r="B16" i="12"/>
  <c r="E17" i="12"/>
  <c r="F16" i="12"/>
  <c r="B17" i="12"/>
  <c r="W8" i="8"/>
  <c r="W7" i="8"/>
  <c r="F17" i="6"/>
  <c r="H6" i="6"/>
  <c r="H72" i="6" s="1"/>
  <c r="H87" i="6" s="1"/>
  <c r="B17" i="7"/>
  <c r="K78" i="6"/>
  <c r="L78" i="6"/>
  <c r="D34" i="6"/>
  <c r="E17" i="6"/>
  <c r="D17" i="6"/>
  <c r="E50" i="6"/>
  <c r="D50" i="6"/>
  <c r="C51" i="6"/>
  <c r="G6" i="6"/>
  <c r="G23" i="6"/>
  <c r="B17" i="6"/>
  <c r="Q57" i="5"/>
  <c r="Q74" i="5"/>
  <c r="Q23" i="5"/>
  <c r="N23" i="5"/>
  <c r="N57" i="5"/>
  <c r="Z11" i="5" s="1"/>
  <c r="AI10" i="5"/>
  <c r="N40" i="5"/>
  <c r="N74" i="5"/>
  <c r="AH10" i="5"/>
  <c r="D84" i="5"/>
  <c r="M16" i="5"/>
  <c r="D85" i="5"/>
  <c r="E40" i="11"/>
  <c r="D40" i="11"/>
  <c r="D43" i="11"/>
  <c r="I67" i="5"/>
  <c r="E85" i="12"/>
  <c r="E84" i="11"/>
  <c r="H84" i="5"/>
  <c r="M17" i="5"/>
  <c r="K16" i="5"/>
  <c r="AE10" i="5"/>
  <c r="H51" i="5"/>
  <c r="D33" i="5"/>
  <c r="H17" i="5"/>
  <c r="D50" i="5"/>
  <c r="D67" i="5"/>
  <c r="B17" i="5"/>
  <c r="C16" i="5"/>
  <c r="B16" i="5"/>
  <c r="C17" i="5"/>
  <c r="H57" i="6"/>
  <c r="G57" i="6"/>
  <c r="C16" i="6"/>
  <c r="G40" i="6"/>
  <c r="H34" i="5"/>
  <c r="B68" i="5"/>
  <c r="H68" i="5"/>
  <c r="D17" i="5"/>
  <c r="K17" i="5"/>
  <c r="G72" i="6" l="1"/>
  <c r="J7" i="6"/>
  <c r="L7" i="6"/>
  <c r="K8" i="6"/>
  <c r="K7" i="6"/>
  <c r="J8" i="6"/>
  <c r="L8" i="6"/>
  <c r="L41" i="6"/>
  <c r="K42" i="6"/>
  <c r="J42" i="6"/>
  <c r="K41" i="6"/>
  <c r="J41" i="6"/>
  <c r="L42" i="6"/>
  <c r="J25" i="6"/>
  <c r="L24" i="6"/>
  <c r="J24" i="6"/>
  <c r="L25" i="6"/>
  <c r="K25" i="6"/>
  <c r="K24" i="6"/>
  <c r="K59" i="6"/>
  <c r="J59" i="6"/>
  <c r="J58" i="6"/>
  <c r="L58" i="6"/>
  <c r="L59" i="6"/>
  <c r="K58" i="6"/>
  <c r="AB10" i="5"/>
  <c r="AG11" i="5"/>
  <c r="AA10" i="5"/>
  <c r="Z10" i="5"/>
  <c r="AG10" i="5"/>
  <c r="AE11" i="5"/>
  <c r="Y11" i="5"/>
  <c r="AF11" i="5"/>
  <c r="AF10" i="5"/>
  <c r="Y9" i="5"/>
  <c r="AE9" i="5"/>
  <c r="X11" i="5"/>
  <c r="X10" i="5"/>
  <c r="X9" i="5"/>
  <c r="Y10" i="5"/>
  <c r="AF9" i="5"/>
  <c r="Z9" i="5"/>
  <c r="AG9" i="5"/>
  <c r="W11" i="5"/>
  <c r="W10" i="5"/>
  <c r="AD10" i="5"/>
  <c r="W9" i="5"/>
  <c r="AD9" i="5"/>
  <c r="AD11" i="5"/>
  <c r="J13" i="6" l="1"/>
  <c r="J29" i="6"/>
  <c r="P6" i="6" s="1"/>
  <c r="J30" i="6"/>
  <c r="L47" i="6"/>
  <c r="L46" i="6"/>
  <c r="Q8" i="6" s="1"/>
  <c r="J12" i="6"/>
  <c r="O6" i="6" s="1"/>
  <c r="L64" i="6"/>
  <c r="L63" i="6"/>
  <c r="R8" i="6" s="1"/>
  <c r="L30" i="6"/>
  <c r="L29" i="6"/>
  <c r="P8" i="6" s="1"/>
  <c r="J63" i="6"/>
  <c r="R6" i="6" s="1"/>
  <c r="J64" i="6"/>
  <c r="K12" i="6"/>
  <c r="O7" i="6" s="1"/>
  <c r="K13" i="6"/>
  <c r="J47" i="6"/>
  <c r="J46" i="6"/>
  <c r="Q6" i="6" s="1"/>
  <c r="K30" i="6"/>
  <c r="K29" i="6"/>
  <c r="P7" i="6" s="1"/>
  <c r="K46" i="6"/>
  <c r="Q7" i="6" s="1"/>
  <c r="K47" i="6"/>
  <c r="L12" i="6"/>
  <c r="O8" i="6" s="1"/>
  <c r="L13" i="6"/>
  <c r="K64" i="6"/>
  <c r="K63" i="6"/>
  <c r="R7" i="6" s="1"/>
  <c r="G87" i="6"/>
  <c r="J73" i="6"/>
  <c r="J74" i="6"/>
  <c r="T47" i="5"/>
  <c r="S12" i="5"/>
  <c r="T29" i="5"/>
  <c r="T30" i="5"/>
  <c r="T12" i="5"/>
  <c r="S13" i="5"/>
  <c r="S46" i="5"/>
  <c r="T46" i="5"/>
  <c r="T13" i="5"/>
  <c r="S29" i="5"/>
  <c r="S47" i="5"/>
  <c r="S30" i="5"/>
  <c r="T63" i="5"/>
  <c r="T64" i="5"/>
  <c r="S64" i="5"/>
  <c r="S63" i="5"/>
  <c r="J89" i="6" l="1"/>
  <c r="J88" i="6"/>
  <c r="J90" i="6"/>
  <c r="J91" i="6"/>
  <c r="J79" i="6"/>
  <c r="J78" i="6"/>
  <c r="S7" i="6" s="1"/>
  <c r="J94" i="6" l="1"/>
  <c r="J93" i="6"/>
  <c r="T7" i="6" s="1"/>
</calcChain>
</file>

<file path=xl/sharedStrings.xml><?xml version="1.0" encoding="utf-8"?>
<sst xmlns="http://schemas.openxmlformats.org/spreadsheetml/2006/main" count="387" uniqueCount="68">
  <si>
    <t>average spontaneous (AS)</t>
  </si>
  <si>
    <t>STD</t>
  </si>
  <si>
    <t>average maximum (AM)</t>
  </si>
  <si>
    <r>
      <rPr>
        <sz val="10"/>
        <color rgb="FF27413E"/>
        <rFont val="Calibri"/>
        <family val="2"/>
      </rPr>
      <t>λ</t>
    </r>
    <r>
      <rPr>
        <sz val="10"/>
        <color rgb="FF27413E"/>
        <rFont val="Arial"/>
        <family val="2"/>
      </rPr>
      <t>490-λ680</t>
    </r>
  </si>
  <si>
    <t>AVERAGE</t>
  </si>
  <si>
    <t>SCRAMBLE</t>
  </si>
  <si>
    <t>MAXI</t>
  </si>
  <si>
    <t>BLANK</t>
  </si>
  <si>
    <t>RGen3K</t>
  </si>
  <si>
    <t>Average</t>
  </si>
  <si>
    <t>BLANK 1</t>
  </si>
  <si>
    <t>BLANK 2</t>
  </si>
  <si>
    <t>SPONTANEOUS 1</t>
  </si>
  <si>
    <t>SPONTANEOUS 2</t>
  </si>
  <si>
    <t>MAXI 1</t>
  </si>
  <si>
    <t>MAXI 2</t>
  </si>
  <si>
    <t>TGen3K</t>
  </si>
  <si>
    <t>seq</t>
  </si>
  <si>
    <t>r</t>
  </si>
  <si>
    <t>t</t>
  </si>
  <si>
    <t>s</t>
  </si>
  <si>
    <t>Herceptin</t>
  </si>
  <si>
    <t>DMSO</t>
  </si>
  <si>
    <t>HERCEPTIN</t>
  </si>
  <si>
    <t>SEQ</t>
  </si>
  <si>
    <t>R</t>
  </si>
  <si>
    <t>T</t>
  </si>
  <si>
    <t>S</t>
  </si>
  <si>
    <t>p value</t>
  </si>
  <si>
    <t>average</t>
  </si>
  <si>
    <t xml:space="preserve">maximous </t>
  </si>
  <si>
    <t xml:space="preserve"> </t>
  </si>
  <si>
    <t>Control</t>
  </si>
  <si>
    <t xml:space="preserve">Peptides </t>
  </si>
  <si>
    <t>CONTORLLO -</t>
  </si>
  <si>
    <t>t-Test: Paired Two Sample for Means</t>
  </si>
  <si>
    <t>Variable 1</t>
  </si>
  <si>
    <t>Variable 2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</si>
  <si>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</si>
  <si>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</si>
  <si>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</si>
  <si>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</si>
  <si>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</si>
  <si>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</si>
  <si>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</si>
  <si>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</si>
  <si>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</si>
  <si>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</si>
  <si>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</si>
  <si>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 xml:space="preserve">ttest </t>
  </si>
  <si>
    <t>Ctrl+</t>
  </si>
  <si>
    <t>Ctrl-</t>
  </si>
  <si>
    <t>Trastuzamab</t>
  </si>
  <si>
    <t>RGen3K 5 µg/mL</t>
  </si>
  <si>
    <t>RGen3K 10 µg/mL</t>
  </si>
  <si>
    <t>RGen3K 15 µg/mL</t>
  </si>
  <si>
    <t>TGen3K 5 µg/mL</t>
  </si>
  <si>
    <t>TGen3K 10 µg/mL</t>
  </si>
  <si>
    <t>TGen3K 15 µg/mL</t>
  </si>
  <si>
    <t>SGen3K 5 µg/mL</t>
  </si>
  <si>
    <t>SGen3K 10 µg/mL</t>
  </si>
  <si>
    <t>SGen3K 15 µg/mL</t>
  </si>
  <si>
    <t>KCCYSK 5 µg/mL</t>
  </si>
  <si>
    <t>KCCYSK  10 µg/mL</t>
  </si>
  <si>
    <t>KCCYSK  15 µg/mL</t>
  </si>
  <si>
    <t>KCCYSL 5 µg/mL</t>
  </si>
  <si>
    <t>KCCYSL  10 µg/mL</t>
  </si>
  <si>
    <t>KCCYSL  15 µg/mL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</si>
</sst>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27413E"/>
      <name val="Arial"/>
      <family val="2"/>
    </font>
    <font>
      <sz val="10"/>
      <color rgb="FF27413E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 (Body)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247CBD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 wrapText="1"/>
    </xf>
    <xf numFmtId="164" fontId="6" fillId="0" borderId="0" xfId="0" applyNumberFormat="1" applyFont="1"/>
    <xf numFmtId="0" fontId="3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7" fillId="0" borderId="0" xfId="1"/>
    <xf numFmtId="0" fontId="0" fillId="5" borderId="2" xfId="0" applyFill="1" applyBorder="1"/>
    <xf numFmtId="0" fontId="0" fillId="5" borderId="4" xfId="0" applyFill="1" applyBorder="1"/>
    <xf numFmtId="0" fontId="0" fillId="7" borderId="5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0" fillId="8" borderId="2" xfId="0" applyFill="1" applyBorder="1"/>
    <xf numFmtId="0" fontId="8" fillId="7" borderId="5" xfId="0" applyFont="1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9" fillId="0" borderId="0" xfId="0" applyFont="1"/>
    <xf numFmtId="0" fontId="1" fillId="9" borderId="8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wrapText="1"/>
    </xf>
    <xf numFmtId="0" fontId="9" fillId="11" borderId="0" xfId="0" applyFont="1" applyFill="1"/>
    <xf numFmtId="0" fontId="0" fillId="11" borderId="0" xfId="0" applyFill="1"/>
    <xf numFmtId="164" fontId="7" fillId="0" borderId="0" xfId="1" applyNumberFormat="1"/>
    <xf numFmtId="0" fontId="0" fillId="5" borderId="12" xfId="0" applyFill="1" applyBorder="1"/>
    <xf numFmtId="0" fontId="1" fillId="12" borderId="8" xfId="0" applyFont="1" applyFill="1" applyBorder="1" applyAlignment="1">
      <alignment horizontal="center" vertical="center" wrapText="1"/>
    </xf>
    <xf numFmtId="0" fontId="1" fillId="9" borderId="8" xfId="1" applyFont="1" applyFill="1" applyBorder="1" applyAlignment="1">
      <alignment horizontal="center" vertical="center" wrapText="1"/>
    </xf>
    <xf numFmtId="0" fontId="1" fillId="13" borderId="9" xfId="1" applyFont="1" applyFill="1" applyBorder="1" applyAlignment="1">
      <alignment horizontal="center" vertical="center" wrapText="1"/>
    </xf>
    <xf numFmtId="0" fontId="1" fillId="12" borderId="9" xfId="1" applyFont="1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wrapText="1"/>
    </xf>
    <xf numFmtId="0" fontId="0" fillId="14" borderId="4" xfId="0" applyFill="1" applyBorder="1"/>
    <xf numFmtId="0" fontId="0" fillId="14" borderId="2" xfId="0" applyFill="1" applyBorder="1"/>
    <xf numFmtId="0" fontId="0" fillId="14" borderId="5" xfId="0" applyFill="1" applyBorder="1" applyAlignment="1">
      <alignment horizontal="center" wrapText="1"/>
    </xf>
    <xf numFmtId="0" fontId="0" fillId="14" borderId="6" xfId="0" applyFill="1" applyBorder="1" applyAlignment="1">
      <alignment horizont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8" xfId="1" applyFont="1" applyFill="1" applyBorder="1" applyAlignment="1">
      <alignment horizontal="center" vertical="center" wrapText="1"/>
    </xf>
    <xf numFmtId="0" fontId="1" fillId="14" borderId="9" xfId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13" xfId="0" applyBorder="1"/>
    <xf numFmtId="0" fontId="0" fillId="0" borderId="14" xfId="0" applyBorder="1"/>
    <xf numFmtId="0" fontId="1" fillId="15" borderId="9" xfId="1" applyFont="1" applyFill="1" applyBorder="1" applyAlignment="1">
      <alignment horizontal="center" vertical="center" wrapText="1"/>
    </xf>
    <xf numFmtId="0" fontId="0" fillId="0" borderId="12" xfId="0" applyBorder="1"/>
    <xf numFmtId="0" fontId="1" fillId="16" borderId="8" xfId="1" applyFont="1" applyFill="1" applyBorder="1" applyAlignment="1">
      <alignment horizontal="center" vertical="center" wrapText="1"/>
    </xf>
    <xf numFmtId="0" fontId="1" fillId="17" borderId="9" xfId="1" applyFont="1" applyFill="1" applyBorder="1" applyAlignment="1">
      <alignment horizontal="center" vertical="center" wrapText="1"/>
    </xf>
    <xf numFmtId="0" fontId="1" fillId="18" borderId="8" xfId="1" applyFont="1" applyFill="1" applyBorder="1" applyAlignment="1">
      <alignment horizontal="center" vertical="center" wrapText="1"/>
    </xf>
    <xf numFmtId="0" fontId="1" fillId="19" borderId="9" xfId="1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0" fillId="0" borderId="15" xfId="0" applyBorder="1"/>
    <xf numFmtId="0" fontId="10" fillId="0" borderId="16" xfId="0" applyFont="1" applyBorder="1" applyAlignment="1">
      <alignment horizontal="center"/>
    </xf>
    <xf numFmtId="166" fontId="0" fillId="0" borderId="0" xfId="0" applyNumberFormat="1"/>
    <xf numFmtId="0" fontId="9" fillId="0" borderId="12" xfId="0" applyFont="1" applyBorder="1"/>
    <xf numFmtId="0" fontId="11" fillId="0" borderId="13" xfId="0" applyFont="1" applyBorder="1"/>
    <xf numFmtId="0" fontId="11" fillId="0" borderId="12" xfId="0" applyFont="1" applyBorder="1"/>
    <xf numFmtId="0" fontId="9" fillId="0" borderId="13" xfId="0" applyFont="1" applyBorder="1"/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</cellXfs>
  <cellStyles count="2">
    <cellStyle name="Normal" xfId="0" builtinId="0"/>
    <cellStyle name="Normal 2" xfId="1" xr:uid="{8D6AE64F-11B0-4868-B508-254171CD09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37966096030905"/>
          <c:y val="4.8708747491342602E-2"/>
          <c:w val="0.83126442551279178"/>
          <c:h val="0.5578676807740161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'231 24H'!$H$2</c:f>
              <c:strCache>
                <c:ptCount val="1"/>
                <c:pt idx="0">
                  <c:v>Peptides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'231 24H'!$I$8:$W$8</c:f>
                <c:numCache>
                  <c:formatCode>General</c:formatCode>
                  <c:ptCount val="15"/>
                  <c:pt idx="0">
                    <c:v>5.439056290693578E-3</c:v>
                  </c:pt>
                  <c:pt idx="1">
                    <c:v>1.1269427669584648E-2</c:v>
                  </c:pt>
                  <c:pt idx="2">
                    <c:v>3.5355339059327312E-3</c:v>
                  </c:pt>
                  <c:pt idx="3">
                    <c:v>1.4142135623730866E-3</c:v>
                  </c:pt>
                  <c:pt idx="4">
                    <c:v>2.8284271247461827E-3</c:v>
                  </c:pt>
                  <c:pt idx="5">
                    <c:v>4.2426406871192892E-3</c:v>
                  </c:pt>
                  <c:pt idx="6">
                    <c:v>7.071067811865383E-4</c:v>
                  </c:pt>
                  <c:pt idx="7">
                    <c:v>4.2426406871192892E-3</c:v>
                  </c:pt>
                  <c:pt idx="8">
                    <c:v>6.3639610306789234E-3</c:v>
                  </c:pt>
                  <c:pt idx="9">
                    <c:v>4.9497474683058368E-3</c:v>
                  </c:pt>
                  <c:pt idx="10">
                    <c:v>5.6568542494923853E-3</c:v>
                  </c:pt>
                  <c:pt idx="11">
                    <c:v>7.0710678118654814E-3</c:v>
                  </c:pt>
                  <c:pt idx="12">
                    <c:v>3.5355339059327507E-3</c:v>
                  </c:pt>
                  <c:pt idx="13">
                    <c:v>1.2727922061357857E-2</c:v>
                  </c:pt>
                  <c:pt idx="14">
                    <c:v>7.0710678118654816E-4</c:v>
                  </c:pt>
                </c:numCache>
              </c:numRef>
            </c:plus>
            <c:minus>
              <c:numRef>
                <c:f>'231 24H'!$I$8:$W$8</c:f>
                <c:numCache>
                  <c:formatCode>General</c:formatCode>
                  <c:ptCount val="15"/>
                  <c:pt idx="0">
                    <c:v>5.439056290693578E-3</c:v>
                  </c:pt>
                  <c:pt idx="1">
                    <c:v>1.1269427669584648E-2</c:v>
                  </c:pt>
                  <c:pt idx="2">
                    <c:v>3.5355339059327312E-3</c:v>
                  </c:pt>
                  <c:pt idx="3">
                    <c:v>1.4142135623730866E-3</c:v>
                  </c:pt>
                  <c:pt idx="4">
                    <c:v>2.8284271247461827E-3</c:v>
                  </c:pt>
                  <c:pt idx="5">
                    <c:v>4.2426406871192892E-3</c:v>
                  </c:pt>
                  <c:pt idx="6">
                    <c:v>7.071067811865383E-4</c:v>
                  </c:pt>
                  <c:pt idx="7">
                    <c:v>4.2426406871192892E-3</c:v>
                  </c:pt>
                  <c:pt idx="8">
                    <c:v>6.3639610306789234E-3</c:v>
                  </c:pt>
                  <c:pt idx="9">
                    <c:v>4.9497474683058368E-3</c:v>
                  </c:pt>
                  <c:pt idx="10">
                    <c:v>5.6568542494923853E-3</c:v>
                  </c:pt>
                  <c:pt idx="11">
                    <c:v>7.0710678118654814E-3</c:v>
                  </c:pt>
                  <c:pt idx="12">
                    <c:v>3.5355339059327507E-3</c:v>
                  </c:pt>
                  <c:pt idx="13">
                    <c:v>1.2727922061357857E-2</c:v>
                  </c:pt>
                  <c:pt idx="14">
                    <c:v>7.0710678118654816E-4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'231 24H'!$I$2:$W$2</c:f>
              <c:strCache>
                <c:ptCount val="15"/>
                <c:pt idx="0">
                  <c:v>Ctrl-</c:v>
                </c:pt>
                <c:pt idx="1">
                  <c:v>Trastuzamab</c:v>
                </c:pt>
                <c:pt idx="2">
                  <c:v>RGen3K 5 µg/mL</c:v>
                </c:pt>
                <c:pt idx="3">
                  <c:v>RGen3K 10 µg/mL</c:v>
                </c:pt>
                <c:pt idx="4">
                  <c:v>RGen3K 15 µg/mL</c:v>
                </c:pt>
                <c:pt idx="5">
                  <c:v>TGen3K 5 µg/mL</c:v>
                </c:pt>
                <c:pt idx="6">
                  <c:v>TGen3K 10 µg/mL</c:v>
                </c:pt>
                <c:pt idx="7">
                  <c:v>TGen3K 15 µg/mL</c:v>
                </c:pt>
                <c:pt idx="8">
                  <c:v>SGen3K 5 µg/mL</c:v>
                </c:pt>
                <c:pt idx="9">
                  <c:v>SGen3K 10 µg/mL</c:v>
                </c:pt>
                <c:pt idx="10">
                  <c:v>SGen3K 15 µg/mL</c:v>
                </c:pt>
                <c:pt idx="11">
                  <c:v>KCCYSL 5 µg/mL</c:v>
                </c:pt>
                <c:pt idx="12">
                  <c:v>KCCYSL  10 µg/mL</c:v>
                </c:pt>
                <c:pt idx="13">
                  <c:v>KCCYSL  15 µg/mL</c:v>
                </c:pt>
                <c:pt idx="14">
                  <c:v>Ctrl+</c:v>
                </c:pt>
              </c:strCache>
            </c:strRef>
          </c:cat>
          <c:val>
            <c:numRef>
              <c:f>'231 24H'!$I$7:$W$7</c:f>
              <c:numCache>
                <c:formatCode>General</c:formatCode>
                <c:ptCount val="15"/>
                <c:pt idx="0">
                  <c:v>0.13425000000000001</c:v>
                </c:pt>
                <c:pt idx="1">
                  <c:v>0.1305</c:v>
                </c:pt>
                <c:pt idx="2">
                  <c:v>0.1265</c:v>
                </c:pt>
                <c:pt idx="3">
                  <c:v>0.125</c:v>
                </c:pt>
                <c:pt idx="4">
                  <c:v>0.123</c:v>
                </c:pt>
                <c:pt idx="5">
                  <c:v>0.123</c:v>
                </c:pt>
                <c:pt idx="6">
                  <c:v>0.1225</c:v>
                </c:pt>
                <c:pt idx="7">
                  <c:v>0.123</c:v>
                </c:pt>
                <c:pt idx="8">
                  <c:v>0.1245</c:v>
                </c:pt>
                <c:pt idx="9">
                  <c:v>0.1225</c:v>
                </c:pt>
                <c:pt idx="10">
                  <c:v>0.121</c:v>
                </c:pt>
                <c:pt idx="11">
                  <c:v>0.13300000000000001</c:v>
                </c:pt>
                <c:pt idx="12">
                  <c:v>0.1195</c:v>
                </c:pt>
                <c:pt idx="13">
                  <c:v>0.127</c:v>
                </c:pt>
                <c:pt idx="14">
                  <c:v>0.5605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E-4174-8F14-6E971E608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5136864"/>
        <c:axId val="1076252240"/>
      </c:barChart>
      <c:catAx>
        <c:axId val="12151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1076252240"/>
        <c:crosses val="autoZero"/>
        <c:auto val="1"/>
        <c:lblAlgn val="ctr"/>
        <c:lblOffset val="100"/>
        <c:noMultiLvlLbl val="0"/>
      </c:catAx>
      <c:valAx>
        <c:axId val="1076252240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Absorbance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(490-680 nm)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0090473194103609E-2"/>
              <c:y val="7.65748825255900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001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121513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001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475521648669"/>
          <c:y val="6.7583268104165428E-2"/>
          <c:w val="0.82619549375043377"/>
          <c:h val="0.56124095210797531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'231 48H'!$H$2</c:f>
              <c:strCache>
                <c:ptCount val="1"/>
                <c:pt idx="0">
                  <c:v>Peptides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'231 48H'!$I$8:$W$8</c:f>
                <c:numCache>
                  <c:formatCode>General</c:formatCode>
                  <c:ptCount val="15"/>
                  <c:pt idx="0">
                    <c:v>8.4852813742385784E-3</c:v>
                  </c:pt>
                  <c:pt idx="1">
                    <c:v>2.0451161336217542E-2</c:v>
                  </c:pt>
                  <c:pt idx="2">
                    <c:v>1.626345596729057E-2</c:v>
                  </c:pt>
                  <c:pt idx="3">
                    <c:v>4.9497474683058368E-3</c:v>
                  </c:pt>
                  <c:pt idx="4">
                    <c:v>4.2426406871192892E-3</c:v>
                  </c:pt>
                  <c:pt idx="5">
                    <c:v>7.0710678118654816E-4</c:v>
                  </c:pt>
                  <c:pt idx="6">
                    <c:v>1.4142135623730925E-2</c:v>
                  </c:pt>
                  <c:pt idx="7">
                    <c:v>7.7781745930520299E-3</c:v>
                  </c:pt>
                  <c:pt idx="8">
                    <c:v>7.0710678118654816E-4</c:v>
                  </c:pt>
                  <c:pt idx="9">
                    <c:v>7.0710678118654424E-3</c:v>
                  </c:pt>
                  <c:pt idx="10">
                    <c:v>1.3435028842544376E-2</c:v>
                  </c:pt>
                  <c:pt idx="11">
                    <c:v>4.2426406871192892E-3</c:v>
                  </c:pt>
                  <c:pt idx="12">
                    <c:v>4.2426406871192692E-3</c:v>
                  </c:pt>
                  <c:pt idx="13">
                    <c:v>1.9798989873223347E-2</c:v>
                  </c:pt>
                  <c:pt idx="14">
                    <c:v>0.11879393923933994</c:v>
                  </c:pt>
                </c:numCache>
              </c:numRef>
            </c:plus>
            <c:minus>
              <c:numRef>
                <c:f>'231 48H'!$I$8:$W$8</c:f>
                <c:numCache>
                  <c:formatCode>General</c:formatCode>
                  <c:ptCount val="15"/>
                  <c:pt idx="0">
                    <c:v>8.4852813742385784E-3</c:v>
                  </c:pt>
                  <c:pt idx="1">
                    <c:v>2.0451161336217542E-2</c:v>
                  </c:pt>
                  <c:pt idx="2">
                    <c:v>1.626345596729057E-2</c:v>
                  </c:pt>
                  <c:pt idx="3">
                    <c:v>4.9497474683058368E-3</c:v>
                  </c:pt>
                  <c:pt idx="4">
                    <c:v>4.2426406871192892E-3</c:v>
                  </c:pt>
                  <c:pt idx="5">
                    <c:v>7.0710678118654816E-4</c:v>
                  </c:pt>
                  <c:pt idx="6">
                    <c:v>1.4142135623730925E-2</c:v>
                  </c:pt>
                  <c:pt idx="7">
                    <c:v>7.7781745930520299E-3</c:v>
                  </c:pt>
                  <c:pt idx="8">
                    <c:v>7.0710678118654816E-4</c:v>
                  </c:pt>
                  <c:pt idx="9">
                    <c:v>7.0710678118654424E-3</c:v>
                  </c:pt>
                  <c:pt idx="10">
                    <c:v>1.3435028842544376E-2</c:v>
                  </c:pt>
                  <c:pt idx="11">
                    <c:v>4.2426406871192892E-3</c:v>
                  </c:pt>
                  <c:pt idx="12">
                    <c:v>4.2426406871192692E-3</c:v>
                  </c:pt>
                  <c:pt idx="13">
                    <c:v>1.9798989873223347E-2</c:v>
                  </c:pt>
                  <c:pt idx="14">
                    <c:v>0.11879393923933994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'231 48H'!$I$2:$W$2</c:f>
              <c:strCache>
                <c:ptCount val="15"/>
                <c:pt idx="0">
                  <c:v>Ctrl-</c:v>
                </c:pt>
                <c:pt idx="1">
                  <c:v>Trastuzamab</c:v>
                </c:pt>
                <c:pt idx="2">
                  <c:v>RGen3K 5 µg/mL</c:v>
                </c:pt>
                <c:pt idx="3">
                  <c:v>RGen3K 10 µg/mL</c:v>
                </c:pt>
                <c:pt idx="4">
                  <c:v>RGen3K 15 µg/mL</c:v>
                </c:pt>
                <c:pt idx="5">
                  <c:v>TGen3K 5 µg/mL</c:v>
                </c:pt>
                <c:pt idx="6">
                  <c:v>TGen3K 10 µg/mL</c:v>
                </c:pt>
                <c:pt idx="7">
                  <c:v>TGen3K 15 µg/mL</c:v>
                </c:pt>
                <c:pt idx="8">
                  <c:v>SGen3K 5 µg/mL</c:v>
                </c:pt>
                <c:pt idx="9">
                  <c:v>SGen3K 10 µg/mL</c:v>
                </c:pt>
                <c:pt idx="10">
                  <c:v>SGen3K 15 µg/mL</c:v>
                </c:pt>
                <c:pt idx="11">
                  <c:v>KCCYSK 5 µg/mL</c:v>
                </c:pt>
                <c:pt idx="12">
                  <c:v>KCCYSK  10 µg/mL</c:v>
                </c:pt>
                <c:pt idx="13">
                  <c:v>KCCYSK  15 µg/mL</c:v>
                </c:pt>
                <c:pt idx="14">
                  <c:v>Ctrl+</c:v>
                </c:pt>
              </c:strCache>
            </c:strRef>
          </c:cat>
          <c:val>
            <c:numRef>
              <c:f>'231 48H'!$I$7:$W$7</c:f>
              <c:numCache>
                <c:formatCode>General</c:formatCode>
                <c:ptCount val="15"/>
                <c:pt idx="0">
                  <c:v>0.18099999999999999</c:v>
                </c:pt>
                <c:pt idx="1">
                  <c:v>0.17675000000000002</c:v>
                </c:pt>
                <c:pt idx="2">
                  <c:v>0.16450000000000001</c:v>
                </c:pt>
                <c:pt idx="3">
                  <c:v>0.16149999999999998</c:v>
                </c:pt>
                <c:pt idx="4">
                  <c:v>0.191</c:v>
                </c:pt>
                <c:pt idx="5">
                  <c:v>0.16249999999999998</c:v>
                </c:pt>
                <c:pt idx="6">
                  <c:v>0.155</c:v>
                </c:pt>
                <c:pt idx="7">
                  <c:v>0.16349999999999998</c:v>
                </c:pt>
                <c:pt idx="8">
                  <c:v>0.16249999999999998</c:v>
                </c:pt>
                <c:pt idx="9">
                  <c:v>0.159</c:v>
                </c:pt>
                <c:pt idx="10">
                  <c:v>0.1565</c:v>
                </c:pt>
                <c:pt idx="11">
                  <c:v>0.16899999999999998</c:v>
                </c:pt>
                <c:pt idx="12">
                  <c:v>0.16599999999999998</c:v>
                </c:pt>
                <c:pt idx="13">
                  <c:v>0.17599999999999999</c:v>
                </c:pt>
                <c:pt idx="14">
                  <c:v>1.774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E6-4D00-AC5D-51711A511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4057648"/>
        <c:axId val="1052263104"/>
      </c:barChart>
      <c:catAx>
        <c:axId val="105405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1052263104"/>
        <c:crosses val="autoZero"/>
        <c:auto val="1"/>
        <c:lblAlgn val="ctr"/>
        <c:lblOffset val="100"/>
        <c:noMultiLvlLbl val="0"/>
      </c:catAx>
      <c:valAx>
        <c:axId val="1052263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Absorbance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490-680 nm)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604247149402601E-2"/>
              <c:y val="9.72659033391483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001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105405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001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29257042772029"/>
          <c:y val="4.8907339321710867E-2"/>
          <c:w val="0.82521054103729008"/>
          <c:h val="0.598133789933218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'SK 24H'!$H$2</c:f>
              <c:strCache>
                <c:ptCount val="1"/>
                <c:pt idx="0">
                  <c:v>Peptides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'SK 24H'!$I$8:$W$8</c:f>
                <c:numCache>
                  <c:formatCode>General</c:formatCode>
                  <c:ptCount val="15"/>
                  <c:pt idx="0">
                    <c:v>7.7674534651540365E-3</c:v>
                  </c:pt>
                  <c:pt idx="1">
                    <c:v>1.4142135623730963E-3</c:v>
                  </c:pt>
                  <c:pt idx="2">
                    <c:v>2.8284271247461927E-3</c:v>
                  </c:pt>
                  <c:pt idx="3">
                    <c:v>2.7755575615628914E-17</c:v>
                  </c:pt>
                  <c:pt idx="4">
                    <c:v>2.7755575615628914E-17</c:v>
                  </c:pt>
                  <c:pt idx="5">
                    <c:v>9.1923881554251061E-3</c:v>
                  </c:pt>
                  <c:pt idx="6">
                    <c:v>1.2727922061357828E-2</c:v>
                  </c:pt>
                  <c:pt idx="7">
                    <c:v>3.5355339059327607E-3</c:v>
                  </c:pt>
                  <c:pt idx="8">
                    <c:v>7.9195959492893236E-2</c:v>
                  </c:pt>
                  <c:pt idx="9">
                    <c:v>3.3941125496954078E-2</c:v>
                  </c:pt>
                  <c:pt idx="10">
                    <c:v>2.8991378028648453E-2</c:v>
                  </c:pt>
                  <c:pt idx="11">
                    <c:v>3.5355339059327407E-3</c:v>
                  </c:pt>
                  <c:pt idx="12">
                    <c:v>9.1923881554251269E-3</c:v>
                  </c:pt>
                  <c:pt idx="13">
                    <c:v>4.2426406871192892E-3</c:v>
                  </c:pt>
                  <c:pt idx="14">
                    <c:v>0.10111626970967631</c:v>
                  </c:pt>
                </c:numCache>
              </c:numRef>
            </c:plus>
            <c:minus>
              <c:numRef>
                <c:f>'SK 24H'!$I$8:$W$8</c:f>
                <c:numCache>
                  <c:formatCode>General</c:formatCode>
                  <c:ptCount val="15"/>
                  <c:pt idx="0">
                    <c:v>7.7674534651540365E-3</c:v>
                  </c:pt>
                  <c:pt idx="1">
                    <c:v>1.4142135623730963E-3</c:v>
                  </c:pt>
                  <c:pt idx="2">
                    <c:v>2.8284271247461927E-3</c:v>
                  </c:pt>
                  <c:pt idx="3">
                    <c:v>2.7755575615628914E-17</c:v>
                  </c:pt>
                  <c:pt idx="4">
                    <c:v>2.7755575615628914E-17</c:v>
                  </c:pt>
                  <c:pt idx="5">
                    <c:v>9.1923881554251061E-3</c:v>
                  </c:pt>
                  <c:pt idx="6">
                    <c:v>1.2727922061357828E-2</c:v>
                  </c:pt>
                  <c:pt idx="7">
                    <c:v>3.5355339059327607E-3</c:v>
                  </c:pt>
                  <c:pt idx="8">
                    <c:v>7.9195959492893236E-2</c:v>
                  </c:pt>
                  <c:pt idx="9">
                    <c:v>3.3941125496954078E-2</c:v>
                  </c:pt>
                  <c:pt idx="10">
                    <c:v>2.8991378028648453E-2</c:v>
                  </c:pt>
                  <c:pt idx="11">
                    <c:v>3.5355339059327407E-3</c:v>
                  </c:pt>
                  <c:pt idx="12">
                    <c:v>9.1923881554251269E-3</c:v>
                  </c:pt>
                  <c:pt idx="13">
                    <c:v>4.2426406871192892E-3</c:v>
                  </c:pt>
                  <c:pt idx="14">
                    <c:v>0.10111626970967631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'SK 24H'!$I$2:$W$2</c:f>
              <c:strCache>
                <c:ptCount val="15"/>
                <c:pt idx="0">
                  <c:v>Ctrl-</c:v>
                </c:pt>
                <c:pt idx="1">
                  <c:v>Trastuzamab</c:v>
                </c:pt>
                <c:pt idx="2">
                  <c:v>RGen3K 5 µg/mL</c:v>
                </c:pt>
                <c:pt idx="3">
                  <c:v>RGen3K 10 µg/mL</c:v>
                </c:pt>
                <c:pt idx="4">
                  <c:v>RGen3K 15 µg/mL</c:v>
                </c:pt>
                <c:pt idx="5">
                  <c:v>TGen3K 5 µg/mL</c:v>
                </c:pt>
                <c:pt idx="6">
                  <c:v>TGen3K 10 µg/mL</c:v>
                </c:pt>
                <c:pt idx="7">
                  <c:v>TGen3K 15 µg/mL</c:v>
                </c:pt>
                <c:pt idx="8">
                  <c:v>SGen3K 5 µg/mL</c:v>
                </c:pt>
                <c:pt idx="9">
                  <c:v>SGen3K 10 µg/mL</c:v>
                </c:pt>
                <c:pt idx="10">
                  <c:v>SGen3K 15 µg/mL</c:v>
                </c:pt>
                <c:pt idx="11">
                  <c:v>KCCYSK 5 µg/mL</c:v>
                </c:pt>
                <c:pt idx="12">
                  <c:v>KCCYSK  10 µg/mL</c:v>
                </c:pt>
                <c:pt idx="13">
                  <c:v>KCCYSK  15 µg/mL</c:v>
                </c:pt>
                <c:pt idx="14">
                  <c:v>Ctrl+</c:v>
                </c:pt>
              </c:strCache>
            </c:strRef>
          </c:cat>
          <c:val>
            <c:numRef>
              <c:f>'SK 24H'!$I$7:$W$7</c:f>
              <c:numCache>
                <c:formatCode>General</c:formatCode>
                <c:ptCount val="15"/>
                <c:pt idx="0">
                  <c:v>0.20850000000000002</c:v>
                </c:pt>
                <c:pt idx="1">
                  <c:v>0.20800000000000002</c:v>
                </c:pt>
                <c:pt idx="2">
                  <c:v>0.23200000000000004</c:v>
                </c:pt>
                <c:pt idx="3">
                  <c:v>0.22000000000000003</c:v>
                </c:pt>
                <c:pt idx="4">
                  <c:v>0.22000000000000003</c:v>
                </c:pt>
                <c:pt idx="5">
                  <c:v>0.21350000000000002</c:v>
                </c:pt>
                <c:pt idx="6">
                  <c:v>0.23200000000000001</c:v>
                </c:pt>
                <c:pt idx="7">
                  <c:v>0.22950000000000004</c:v>
                </c:pt>
                <c:pt idx="8">
                  <c:v>0.20300000000000001</c:v>
                </c:pt>
                <c:pt idx="9">
                  <c:v>0.19400000000000001</c:v>
                </c:pt>
                <c:pt idx="10">
                  <c:v>0.22449999999999998</c:v>
                </c:pt>
                <c:pt idx="11">
                  <c:v>0.23950000000000002</c:v>
                </c:pt>
                <c:pt idx="12">
                  <c:v>0.20550000000000002</c:v>
                </c:pt>
                <c:pt idx="13">
                  <c:v>0.17899999999999999</c:v>
                </c:pt>
                <c:pt idx="14">
                  <c:v>0.8095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F0-461A-90D6-876D22B76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306192"/>
        <c:axId val="1096443504"/>
      </c:barChart>
      <c:catAx>
        <c:axId val="9123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1096443504"/>
        <c:crosses val="autoZero"/>
        <c:auto val="1"/>
        <c:lblAlgn val="ctr"/>
        <c:lblOffset val="100"/>
        <c:noMultiLvlLbl val="0"/>
      </c:catAx>
      <c:valAx>
        <c:axId val="1096443504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Absorbance (490-680 nm)</a:t>
                </a:r>
              </a:p>
            </c:rich>
          </c:tx>
          <c:layout>
            <c:manualLayout>
              <c:xMode val="edge"/>
              <c:yMode val="edge"/>
              <c:x val="2.1826457620264916E-2"/>
              <c:y val="9.05417788436659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001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91230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001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17891064214006"/>
          <c:y val="8.9025954480286357E-2"/>
          <c:w val="0.86112448744066772"/>
          <c:h val="0.53859588887727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'SK 48H'!$H$2</c:f>
              <c:strCache>
                <c:ptCount val="1"/>
                <c:pt idx="0">
                  <c:v>Peptides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'SK 48H'!$I$8:$W$8</c:f>
                <c:numCache>
                  <c:formatCode>General</c:formatCode>
                  <c:ptCount val="15"/>
                  <c:pt idx="0">
                    <c:v>8.2024386617639417E-2</c:v>
                  </c:pt>
                  <c:pt idx="1">
                    <c:v>2.6162950903902242E-2</c:v>
                  </c:pt>
                  <c:pt idx="2">
                    <c:v>2.0506096654409896E-2</c:v>
                  </c:pt>
                  <c:pt idx="3">
                    <c:v>1.2020815280171319E-2</c:v>
                  </c:pt>
                  <c:pt idx="4">
                    <c:v>1.9091883092036761E-2</c:v>
                  </c:pt>
                  <c:pt idx="5">
                    <c:v>2.1920310216782993E-2</c:v>
                  </c:pt>
                  <c:pt idx="6">
                    <c:v>9.8994949366116736E-3</c:v>
                  </c:pt>
                  <c:pt idx="7">
                    <c:v>8.4852813742385385E-3</c:v>
                  </c:pt>
                  <c:pt idx="8">
                    <c:v>2.2627416997969541E-2</c:v>
                  </c:pt>
                  <c:pt idx="9">
                    <c:v>7.7781745930520299E-3</c:v>
                  </c:pt>
                  <c:pt idx="10">
                    <c:v>1.4142135623730925E-2</c:v>
                  </c:pt>
                  <c:pt idx="11">
                    <c:v>2.1920310216782993E-2</c:v>
                  </c:pt>
                  <c:pt idx="12">
                    <c:v>2.1213203435596446E-3</c:v>
                  </c:pt>
                  <c:pt idx="13">
                    <c:v>6.3639610306788939E-3</c:v>
                  </c:pt>
                  <c:pt idx="14">
                    <c:v>0.16829141392239846</c:v>
                  </c:pt>
                </c:numCache>
              </c:numRef>
            </c:plus>
            <c:minus>
              <c:numRef>
                <c:f>'SK 48H'!$I$8:$W$8</c:f>
                <c:numCache>
                  <c:formatCode>General</c:formatCode>
                  <c:ptCount val="15"/>
                  <c:pt idx="0">
                    <c:v>8.2024386617639417E-2</c:v>
                  </c:pt>
                  <c:pt idx="1">
                    <c:v>2.6162950903902242E-2</c:v>
                  </c:pt>
                  <c:pt idx="2">
                    <c:v>2.0506096654409896E-2</c:v>
                  </c:pt>
                  <c:pt idx="3">
                    <c:v>1.2020815280171319E-2</c:v>
                  </c:pt>
                  <c:pt idx="4">
                    <c:v>1.9091883092036761E-2</c:v>
                  </c:pt>
                  <c:pt idx="5">
                    <c:v>2.1920310216782993E-2</c:v>
                  </c:pt>
                  <c:pt idx="6">
                    <c:v>9.8994949366116736E-3</c:v>
                  </c:pt>
                  <c:pt idx="7">
                    <c:v>8.4852813742385385E-3</c:v>
                  </c:pt>
                  <c:pt idx="8">
                    <c:v>2.2627416997969541E-2</c:v>
                  </c:pt>
                  <c:pt idx="9">
                    <c:v>7.7781745930520299E-3</c:v>
                  </c:pt>
                  <c:pt idx="10">
                    <c:v>1.4142135623730925E-2</c:v>
                  </c:pt>
                  <c:pt idx="11">
                    <c:v>2.1920310216782993E-2</c:v>
                  </c:pt>
                  <c:pt idx="12">
                    <c:v>2.1213203435596446E-3</c:v>
                  </c:pt>
                  <c:pt idx="13">
                    <c:v>6.3639610306788939E-3</c:v>
                  </c:pt>
                  <c:pt idx="14">
                    <c:v>0.16829141392239846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'SK 48H'!$I$2:$W$2</c:f>
              <c:strCache>
                <c:ptCount val="15"/>
                <c:pt idx="0">
                  <c:v>Control</c:v>
                </c:pt>
                <c:pt idx="1">
                  <c:v>Trastuzamab</c:v>
                </c:pt>
                <c:pt idx="2">
                  <c:v>RGen3K 5 µg/mL</c:v>
                </c:pt>
                <c:pt idx="3">
                  <c:v>RGen3K 10 µg/mL</c:v>
                </c:pt>
                <c:pt idx="4">
                  <c:v>RGen3K 15 µg/mL</c:v>
                </c:pt>
                <c:pt idx="5">
                  <c:v>TGen3K 5 µg/mL</c:v>
                </c:pt>
                <c:pt idx="6">
                  <c:v>TGen3K 10 µg/mL</c:v>
                </c:pt>
                <c:pt idx="7">
                  <c:v>TGen3K 15 µg/mL</c:v>
                </c:pt>
                <c:pt idx="8">
                  <c:v>SGen3K 5 µg/mL</c:v>
                </c:pt>
                <c:pt idx="9">
                  <c:v>SGen3K 10 µg/mL</c:v>
                </c:pt>
                <c:pt idx="10">
                  <c:v>SGen3K 15 µg/mL</c:v>
                </c:pt>
                <c:pt idx="11">
                  <c:v>KCCYSK 5 µg/mL</c:v>
                </c:pt>
                <c:pt idx="12">
                  <c:v>KCCYSK  10 µg/mL</c:v>
                </c:pt>
                <c:pt idx="13">
                  <c:v>KCCYSK  15 µg/mL</c:v>
                </c:pt>
                <c:pt idx="14">
                  <c:v>Ctrl+</c:v>
                </c:pt>
              </c:strCache>
            </c:strRef>
          </c:cat>
          <c:val>
            <c:numRef>
              <c:f>'SK 48H'!$I$3:$W$3</c:f>
              <c:numCache>
                <c:formatCode>General</c:formatCode>
                <c:ptCount val="15"/>
                <c:pt idx="0">
                  <c:v>0.318</c:v>
                </c:pt>
                <c:pt idx="1">
                  <c:v>0.318</c:v>
                </c:pt>
                <c:pt idx="2">
                  <c:v>0.28900000000000003</c:v>
                </c:pt>
                <c:pt idx="3">
                  <c:v>0.32600000000000001</c:v>
                </c:pt>
                <c:pt idx="4">
                  <c:v>0.27700000000000002</c:v>
                </c:pt>
                <c:pt idx="5">
                  <c:v>0.22400000000000003</c:v>
                </c:pt>
                <c:pt idx="6">
                  <c:v>0.26700000000000002</c:v>
                </c:pt>
                <c:pt idx="7">
                  <c:v>0.23500000000000004</c:v>
                </c:pt>
                <c:pt idx="8">
                  <c:v>0.29000000000000004</c:v>
                </c:pt>
                <c:pt idx="9">
                  <c:v>0.24199999999999999</c:v>
                </c:pt>
                <c:pt idx="10">
                  <c:v>0.28000000000000003</c:v>
                </c:pt>
                <c:pt idx="11">
                  <c:v>0.29300000000000004</c:v>
                </c:pt>
                <c:pt idx="12">
                  <c:v>0.23100000000000004</c:v>
                </c:pt>
                <c:pt idx="13">
                  <c:v>0.24699999999999997</c:v>
                </c:pt>
                <c:pt idx="14">
                  <c:v>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2-4972-85A6-587463555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62016"/>
        <c:axId val="1906840319"/>
      </c:barChart>
      <c:catAx>
        <c:axId val="11429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1906840319"/>
        <c:crosses val="autoZero"/>
        <c:auto val="1"/>
        <c:lblAlgn val="ctr"/>
        <c:lblOffset val="100"/>
        <c:noMultiLvlLbl val="0"/>
      </c:catAx>
      <c:valAx>
        <c:axId val="1906840319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Absorbance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(490-680 nm)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6806013688248707E-3"/>
              <c:y val="0.116734097492899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001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114296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001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001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SK!$N$6</c:f>
              <c:strCache>
                <c:ptCount val="1"/>
                <c:pt idx="0">
                  <c:v>2.5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SK!$O$5:$T$5</c:f>
              <c:strCache>
                <c:ptCount val="6"/>
                <c:pt idx="0">
                  <c:v>R</c:v>
                </c:pt>
                <c:pt idx="1">
                  <c:v>T</c:v>
                </c:pt>
                <c:pt idx="2">
                  <c:v>S</c:v>
                </c:pt>
                <c:pt idx="3">
                  <c:v>SEQ</c:v>
                </c:pt>
                <c:pt idx="4">
                  <c:v>HERCEPTIN</c:v>
                </c:pt>
                <c:pt idx="5">
                  <c:v>DMSO</c:v>
                </c:pt>
              </c:strCache>
            </c:strRef>
          </c:cat>
          <c:val>
            <c:numRef>
              <c:f>SK!$O$6:$T$6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5-48B5-8364-C2C3544C8DFB}"/>
            </c:ext>
          </c:extLst>
        </c:ser>
        <c:ser>
          <c:idx val="1"/>
          <c:order val="1"/>
          <c:tx>
            <c:strRef>
              <c:f>SK!$N$7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SK!$O$5:$T$5</c:f>
              <c:strCache>
                <c:ptCount val="6"/>
                <c:pt idx="0">
                  <c:v>R</c:v>
                </c:pt>
                <c:pt idx="1">
                  <c:v>T</c:v>
                </c:pt>
                <c:pt idx="2">
                  <c:v>S</c:v>
                </c:pt>
                <c:pt idx="3">
                  <c:v>SEQ</c:v>
                </c:pt>
                <c:pt idx="4">
                  <c:v>HERCEPTIN</c:v>
                </c:pt>
                <c:pt idx="5">
                  <c:v>DMSO</c:v>
                </c:pt>
              </c:strCache>
            </c:strRef>
          </c:cat>
          <c:val>
            <c:numRef>
              <c:f>SK!$O$7:$T$7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5-48B5-8364-C2C3544C8DFB}"/>
            </c:ext>
          </c:extLst>
        </c:ser>
        <c:ser>
          <c:idx val="2"/>
          <c:order val="2"/>
          <c:tx>
            <c:strRef>
              <c:f>SK!$N$8</c:f>
              <c:strCache>
                <c:ptCount val="1"/>
                <c:pt idx="0">
                  <c:v>7.5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SK!$O$5:$T$5</c:f>
              <c:strCache>
                <c:ptCount val="6"/>
                <c:pt idx="0">
                  <c:v>R</c:v>
                </c:pt>
                <c:pt idx="1">
                  <c:v>T</c:v>
                </c:pt>
                <c:pt idx="2">
                  <c:v>S</c:v>
                </c:pt>
                <c:pt idx="3">
                  <c:v>SEQ</c:v>
                </c:pt>
                <c:pt idx="4">
                  <c:v>HERCEPTIN</c:v>
                </c:pt>
                <c:pt idx="5">
                  <c:v>DMSO</c:v>
                </c:pt>
              </c:strCache>
            </c:strRef>
          </c:cat>
          <c:val>
            <c:numRef>
              <c:f>SK!$O$8:$T$8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5-48B5-8364-C2C3544C8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734031"/>
        <c:axId val="74731631"/>
      </c:barChart>
      <c:catAx>
        <c:axId val="7473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74731631"/>
        <c:crosses val="autoZero"/>
        <c:auto val="1"/>
        <c:lblAlgn val="ctr"/>
        <c:lblOffset val="100"/>
        <c:noMultiLvlLbl val="0"/>
      </c:catAx>
      <c:valAx>
        <c:axId val="7473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7473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001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001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383413</xdr:colOff>
      <xdr:row>9</xdr:row>
      <xdr:rowOff>165405</xdr:rowOff>
    </xdr:from>
    <xdr:to>
      <xdr:col>15</xdr:col>
      <xdr:colOff>503858</xdr:colOff>
      <xdr:row>34</xdr:row>
      <xdr:rowOff>48315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805175-5E32-69BD-5765-62EDA485B0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17260</xdr:colOff>
      <xdr:row>9</xdr:row>
      <xdr:rowOff>96879</xdr:rowOff>
    </xdr:from>
    <xdr:to>
      <xdr:col>24</xdr:col>
      <xdr:colOff>323037</xdr:colOff>
      <xdr:row>26</xdr:row>
      <xdr:rowOff>115929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422886-837E-642D-38A8-72E41C19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4760" y="1782071"/>
          <a:ext cx="5190392" cy="3202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76506</xdr:colOff>
      <xdr:row>10</xdr:row>
      <xdr:rowOff>132773</xdr:rowOff>
    </xdr:from>
    <xdr:to>
      <xdr:col>17</xdr:col>
      <xdr:colOff>291042</xdr:colOff>
      <xdr:row>34</xdr:row>
      <xdr:rowOff>119061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183A39-F640-F445-52DD-E6BAC3C7A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280004</xdr:colOff>
      <xdr:row>11</xdr:row>
      <xdr:rowOff>136981</xdr:rowOff>
    </xdr:from>
    <xdr:to>
      <xdr:col>29</xdr:col>
      <xdr:colOff>584804</xdr:colOff>
      <xdr:row>34</xdr:row>
      <xdr:rowOff>82250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07161D-05DC-F6F1-DB11-493B13D1D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8933" y="2314124"/>
          <a:ext cx="5747657" cy="4465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646980</xdr:colOff>
      <xdr:row>11</xdr:row>
      <xdr:rowOff>130563</xdr:rowOff>
    </xdr:from>
    <xdr:to>
      <xdr:col>25</xdr:col>
      <xdr:colOff>361598</xdr:colOff>
      <xdr:row>34</xdr:row>
      <xdr:rowOff>35278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2A940B-B7F8-06A2-31E9-481107FE0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325525</xdr:colOff>
      <xdr:row>10</xdr:row>
      <xdr:rowOff>20050</xdr:rowOff>
    </xdr:from>
    <xdr:to>
      <xdr:col>15</xdr:col>
      <xdr:colOff>204341</xdr:colOff>
      <xdr:row>31</xdr:row>
      <xdr:rowOff>2184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B0508D-A0F8-8E0B-C6EB-43E55626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196" y="1894074"/>
          <a:ext cx="5285511" cy="3885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68385</xdr:colOff>
      <xdr:row>15</xdr:row>
      <xdr:rowOff>146538</xdr:rowOff>
    </xdr:from>
    <xdr:to>
      <xdr:col>18</xdr:col>
      <xdr:colOff>468924</xdr:colOff>
      <xdr:row>40</xdr:row>
      <xdr:rowOff>29308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54C18C-068F-6ACC-BCC7-7F1447090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567429</xdr:colOff>
      <xdr:row>9</xdr:row>
      <xdr:rowOff>175195</xdr:rowOff>
    </xdr:from>
    <xdr:to>
      <xdr:col>20</xdr:col>
      <xdr:colOff>254814</xdr:colOff>
      <xdr:row>22</xdr:row>
      <xdr:rowOff>174869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BF62E2-8B8C-194D-743B-B37D55FCD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E934-5825-4A6E-A0A3-FB350B446D5A}">
  <dimension ref="A2:W102"/>
  <sheetViews>
    <sheetView topLeftCell="F13" zoomScale="184" zoomScaleNormal="184" workbookViewId="0">
      <selection activeCell="G24" sqref="G24"/>
    </sheetView>
  </sheetViews>
  <sheetFormatPr baseColWidth="10" defaultColWidth="8.83203125" defaultRowHeight="15" x14ac:dyDescent="0.2"/>
  <cols>
    <col min="1" max="1" width="16.5" customWidth="1"/>
    <col min="2" max="2" width="11.5" customWidth="1"/>
    <col min="3" max="3" width="12" bestFit="1" customWidth="1"/>
    <col min="4" max="4" width="12" customWidth="1"/>
    <col min="5" max="5" width="12" bestFit="1" customWidth="1"/>
    <col min="6" max="6" width="11.33203125" bestFit="1" customWidth="1"/>
    <col min="14" max="14" width="14.33203125" bestFit="1" customWidth="1"/>
  </cols>
  <sheetData>
    <row r="2" spans="1:23" ht="16" thickBot="1" x14ac:dyDescent="0.25">
      <c r="B2" s="61"/>
      <c r="C2" s="61"/>
      <c r="D2" s="61"/>
      <c r="E2" s="61"/>
      <c r="F2" s="61"/>
      <c r="H2" t="s">
        <v>33</v>
      </c>
      <c r="I2" s="41" t="s">
        <v>51</v>
      </c>
      <c r="J2" s="41" t="s">
        <v>52</v>
      </c>
      <c r="K2" s="41" t="s">
        <v>53</v>
      </c>
      <c r="L2" s="41" t="s">
        <v>54</v>
      </c>
      <c r="M2" s="41" t="s">
        <v>55</v>
      </c>
      <c r="N2" s="41" t="s">
        <v>56</v>
      </c>
      <c r="O2" s="41" t="s">
        <v>57</v>
      </c>
      <c r="P2" s="41" t="s">
        <v>58</v>
      </c>
      <c r="Q2" s="41" t="s">
        <v>59</v>
      </c>
      <c r="R2" s="41" t="s">
        <v>60</v>
      </c>
      <c r="S2" s="41" t="s">
        <v>61</v>
      </c>
      <c r="T2" s="41" t="s">
        <v>65</v>
      </c>
      <c r="U2" s="41" t="s">
        <v>66</v>
      </c>
      <c r="V2" s="42" t="s">
        <v>67</v>
      </c>
      <c r="W2" s="56" t="s">
        <v>50</v>
      </c>
    </row>
    <row r="3" spans="1:23" ht="17" thickBot="1" x14ac:dyDescent="0.25">
      <c r="B3" s="12" t="s">
        <v>11</v>
      </c>
      <c r="C3" s="20">
        <v>0.25</v>
      </c>
      <c r="D3" s="20">
        <v>0.5</v>
      </c>
      <c r="E3" s="11">
        <v>0.75</v>
      </c>
      <c r="F3" s="12" t="s">
        <v>15</v>
      </c>
      <c r="I3">
        <f>B6</f>
        <v>0.13100000000000001</v>
      </c>
      <c r="J3">
        <f>$C$74</f>
        <v>0.14200000000000002</v>
      </c>
      <c r="K3">
        <f>C6</f>
        <v>0.12400000000000001</v>
      </c>
      <c r="L3">
        <f>D6</f>
        <v>0.12400000000000001</v>
      </c>
      <c r="M3">
        <f>E6</f>
        <v>0.125</v>
      </c>
      <c r="N3">
        <f t="shared" ref="N3:P3" si="0">C23</f>
        <v>0.12</v>
      </c>
      <c r="O3">
        <f t="shared" si="0"/>
        <v>0.12200000000000001</v>
      </c>
      <c r="P3">
        <f t="shared" si="0"/>
        <v>0.12</v>
      </c>
      <c r="Q3">
        <f t="shared" ref="Q3:S3" si="1">C40</f>
        <v>0.12000000000000001</v>
      </c>
      <c r="R3">
        <f t="shared" si="1"/>
        <v>0.126</v>
      </c>
      <c r="S3">
        <f t="shared" si="1"/>
        <v>0.11699999999999999</v>
      </c>
      <c r="T3">
        <f t="shared" ref="T3:V3" si="2">C57</f>
        <v>0.13800000000000001</v>
      </c>
      <c r="U3">
        <f t="shared" si="2"/>
        <v>0.11699999999999999</v>
      </c>
      <c r="V3">
        <f t="shared" si="2"/>
        <v>0.11800000000000001</v>
      </c>
      <c r="W3">
        <f>$F$6</f>
        <v>0.55999999999999994</v>
      </c>
    </row>
    <row r="4" spans="1:23" x14ac:dyDescent="0.2">
      <c r="B4" s="21">
        <v>0.17799999999999999</v>
      </c>
      <c r="C4" s="10">
        <v>0.17</v>
      </c>
      <c r="D4" s="10">
        <v>0.16900000000000001</v>
      </c>
      <c r="E4" s="10">
        <v>0.17</v>
      </c>
      <c r="F4" s="10">
        <v>0.61399999999999999</v>
      </c>
      <c r="I4">
        <f>B9</f>
        <v>0.13400000000000001</v>
      </c>
      <c r="J4">
        <f>$C$77</f>
        <v>0.13200000000000001</v>
      </c>
      <c r="K4">
        <f>C9</f>
        <v>0.129</v>
      </c>
      <c r="L4">
        <f>D9</f>
        <v>0.126</v>
      </c>
      <c r="M4">
        <f>E9</f>
        <v>0.12100000000000001</v>
      </c>
      <c r="N4">
        <f t="shared" ref="N4:P4" si="3">C26</f>
        <v>0.126</v>
      </c>
      <c r="O4">
        <f t="shared" si="3"/>
        <v>0.123</v>
      </c>
      <c r="P4">
        <f t="shared" si="3"/>
        <v>0.126</v>
      </c>
      <c r="Q4">
        <f t="shared" ref="Q4:S4" si="4">C43</f>
        <v>0.129</v>
      </c>
      <c r="R4">
        <f t="shared" si="4"/>
        <v>0.11899999999999999</v>
      </c>
      <c r="S4">
        <f t="shared" si="4"/>
        <v>0.125</v>
      </c>
      <c r="T4">
        <f t="shared" ref="T4:V4" si="5">C60</f>
        <v>0.128</v>
      </c>
      <c r="U4">
        <f t="shared" si="5"/>
        <v>0.12200000000000001</v>
      </c>
      <c r="V4">
        <f t="shared" si="5"/>
        <v>0.13600000000000001</v>
      </c>
      <c r="W4">
        <f>$F$9</f>
        <v>0.56099999999999994</v>
      </c>
    </row>
    <row r="5" spans="1:23" x14ac:dyDescent="0.2">
      <c r="B5" s="19">
        <v>4.7E-2</v>
      </c>
      <c r="C5" s="9">
        <v>4.5999999999999999E-2</v>
      </c>
      <c r="D5" s="9">
        <v>4.4999999999999998E-2</v>
      </c>
      <c r="E5" s="9">
        <v>4.4999999999999998E-2</v>
      </c>
      <c r="F5" s="9">
        <v>5.3999999999999999E-2</v>
      </c>
      <c r="J5">
        <f>$C$80</f>
        <v>0.13300000000000001</v>
      </c>
    </row>
    <row r="6" spans="1:23" x14ac:dyDescent="0.2">
      <c r="A6" s="3" t="s">
        <v>3</v>
      </c>
      <c r="B6" s="13">
        <f t="shared" ref="B6" si="6">B4-B5</f>
        <v>0.13100000000000001</v>
      </c>
      <c r="C6" s="13">
        <f t="shared" ref="C6" si="7">C4-C5</f>
        <v>0.12400000000000001</v>
      </c>
      <c r="D6" s="13">
        <f>D4-D5</f>
        <v>0.12400000000000001</v>
      </c>
      <c r="E6" s="13">
        <f t="shared" ref="E6" si="8">E4-E5</f>
        <v>0.125</v>
      </c>
      <c r="F6" s="13">
        <f>F4-F5</f>
        <v>0.55999999999999994</v>
      </c>
      <c r="J6">
        <f>$C$83</f>
        <v>0.115</v>
      </c>
    </row>
    <row r="7" spans="1:23" x14ac:dyDescent="0.2">
      <c r="B7" s="10">
        <v>0.184</v>
      </c>
      <c r="C7" s="10">
        <v>0.17399999999999999</v>
      </c>
      <c r="D7" s="10">
        <v>0.17399999999999999</v>
      </c>
      <c r="E7" s="10">
        <v>0.16700000000000001</v>
      </c>
      <c r="F7" s="10">
        <v>0.61399999999999999</v>
      </c>
      <c r="H7" t="s">
        <v>29</v>
      </c>
      <c r="I7">
        <f>B16</f>
        <v>0.13425000000000001</v>
      </c>
      <c r="J7">
        <f>C84</f>
        <v>0.1305</v>
      </c>
      <c r="K7">
        <f t="shared" ref="K7:M8" si="9">C16</f>
        <v>0.1265</v>
      </c>
      <c r="L7">
        <f t="shared" si="9"/>
        <v>0.125</v>
      </c>
      <c r="M7">
        <f t="shared" si="9"/>
        <v>0.123</v>
      </c>
      <c r="N7">
        <f t="shared" ref="N7:P8" si="10">C33</f>
        <v>0.123</v>
      </c>
      <c r="O7">
        <f t="shared" si="10"/>
        <v>0.1225</v>
      </c>
      <c r="P7">
        <f t="shared" si="10"/>
        <v>0.123</v>
      </c>
      <c r="Q7">
        <f t="shared" ref="Q7:S8" si="11">C50</f>
        <v>0.1245</v>
      </c>
      <c r="R7">
        <f t="shared" si="11"/>
        <v>0.1225</v>
      </c>
      <c r="S7">
        <f t="shared" si="11"/>
        <v>0.121</v>
      </c>
      <c r="T7">
        <f t="shared" ref="T7:V8" si="12">C67</f>
        <v>0.13300000000000001</v>
      </c>
      <c r="U7">
        <f t="shared" si="12"/>
        <v>0.1195</v>
      </c>
      <c r="V7">
        <f t="shared" si="12"/>
        <v>0.127</v>
      </c>
      <c r="W7">
        <f>F16</f>
        <v>0.5605</v>
      </c>
    </row>
    <row r="8" spans="1:23" x14ac:dyDescent="0.2">
      <c r="B8" s="9">
        <v>0.05</v>
      </c>
      <c r="C8" s="9">
        <v>4.4999999999999998E-2</v>
      </c>
      <c r="D8" s="9">
        <v>4.8000000000000001E-2</v>
      </c>
      <c r="E8" s="9">
        <v>4.5999999999999999E-2</v>
      </c>
      <c r="F8" s="9">
        <v>5.2999999999999999E-2</v>
      </c>
      <c r="H8" t="s">
        <v>1</v>
      </c>
      <c r="I8">
        <f>B17</f>
        <v>5.439056290693578E-3</v>
      </c>
      <c r="J8">
        <f>C85</f>
        <v>1.1269427669584648E-2</v>
      </c>
      <c r="K8">
        <f t="shared" si="9"/>
        <v>3.5355339059327312E-3</v>
      </c>
      <c r="L8">
        <f t="shared" si="9"/>
        <v>1.4142135623730866E-3</v>
      </c>
      <c r="M8">
        <f t="shared" si="9"/>
        <v>2.8284271247461827E-3</v>
      </c>
      <c r="N8">
        <f t="shared" si="10"/>
        <v>4.2426406871192892E-3</v>
      </c>
      <c r="O8">
        <f t="shared" si="10"/>
        <v>7.071067811865383E-4</v>
      </c>
      <c r="P8">
        <f t="shared" si="10"/>
        <v>4.2426406871192892E-3</v>
      </c>
      <c r="Q8">
        <f t="shared" si="11"/>
        <v>6.3639610306789234E-3</v>
      </c>
      <c r="R8">
        <f t="shared" si="11"/>
        <v>4.9497474683058368E-3</v>
      </c>
      <c r="S8">
        <f t="shared" si="11"/>
        <v>5.6568542494923853E-3</v>
      </c>
      <c r="T8">
        <f t="shared" si="12"/>
        <v>7.0710678118654814E-3</v>
      </c>
      <c r="U8">
        <f t="shared" si="12"/>
        <v>3.5355339059327507E-3</v>
      </c>
      <c r="V8">
        <f t="shared" si="12"/>
        <v>1.2727922061357857E-2</v>
      </c>
      <c r="W8">
        <f>F17</f>
        <v>7.0710678118654816E-4</v>
      </c>
    </row>
    <row r="9" spans="1:23" x14ac:dyDescent="0.2">
      <c r="A9" s="3" t="s">
        <v>3</v>
      </c>
      <c r="B9" s="13">
        <f t="shared" ref="B9" si="13">B7-B8</f>
        <v>0.13400000000000001</v>
      </c>
      <c r="C9" s="13">
        <f t="shared" ref="C9" si="14">C7-C8</f>
        <v>0.129</v>
      </c>
      <c r="D9" s="13">
        <f>D7-D8</f>
        <v>0.126</v>
      </c>
      <c r="E9" s="13">
        <f>E7-E8</f>
        <v>0.12100000000000001</v>
      </c>
      <c r="F9" s="13">
        <f>F7-F8</f>
        <v>0.56099999999999994</v>
      </c>
      <c r="H9" t="s">
        <v>28</v>
      </c>
      <c r="I9" t="e">
        <v>#REF!</v>
      </c>
      <c r="J9" s="55">
        <f>TTEST(I3:I4,J3:J4,1,2)</f>
        <v>0.23975828061519194</v>
      </c>
      <c r="K9" s="55">
        <f>TTEST(I3:I4,K3:K4,1,2)</f>
        <v>8.7918308153932645E-2</v>
      </c>
      <c r="L9" s="55">
        <f>TTEST(I3:I4,L3:L4,1,2)</f>
        <v>2.6604197676647567E-2</v>
      </c>
      <c r="M9" s="55">
        <f>TTEST(I3:I4,M3:M4,1,2)</f>
        <v>3.1399557516359311E-2</v>
      </c>
      <c r="N9" s="55">
        <f>TTEST(I3:I4,N3:N4,1,2)</f>
        <v>5.2662471119389431E-2</v>
      </c>
      <c r="O9" s="55">
        <f>TTEST(I3:I4,O3:O4,1,2)</f>
        <v>1.2049963525733377E-2</v>
      </c>
      <c r="P9" s="55">
        <f>TTEST(I3:I4,P3:P4,1,2)</f>
        <v>5.2662471119389431E-2</v>
      </c>
      <c r="Q9" s="55">
        <f>TTEST(I3:I4,Q3:Q4,1,2)</f>
        <v>0.11686948591153923</v>
      </c>
      <c r="R9" s="55">
        <f>TTEST(I3:I4,R3:R4,1,2)</f>
        <v>5.9774546837188081E-2</v>
      </c>
      <c r="S9" s="55">
        <f>TTEST(I3:I4,S3:S4,1,2)</f>
        <v>5.736479362128688E-2</v>
      </c>
      <c r="T9" s="55">
        <f>TTEST(I3:I4,T3:T4,1,2)</f>
        <v>0.46621313108002549</v>
      </c>
      <c r="U9" s="55">
        <f>TTEST(I3:I4,U3:U4,1,2)</f>
        <v>2.3396876180601905E-2</v>
      </c>
      <c r="V9" s="55">
        <f>TTEST(I3:I4,V3:V4,1,2)</f>
        <v>0.30394617340513208</v>
      </c>
      <c r="W9" s="55">
        <f>TTEST(I3:I4,W3:W4,1,2)</f>
        <v>6.8236003775263609E-6</v>
      </c>
    </row>
    <row r="10" spans="1:23" x14ac:dyDescent="0.2">
      <c r="B10" s="21">
        <v>0.189</v>
      </c>
      <c r="C10" s="9"/>
      <c r="D10" s="9"/>
      <c r="E10" s="9"/>
      <c r="F10" s="9"/>
    </row>
    <row r="11" spans="1:23" x14ac:dyDescent="0.2">
      <c r="B11" s="19">
        <v>4.7E-2</v>
      </c>
      <c r="C11" s="9"/>
      <c r="D11" s="9"/>
      <c r="E11" s="9"/>
      <c r="F11" s="9"/>
    </row>
    <row r="12" spans="1:23" x14ac:dyDescent="0.2">
      <c r="A12" s="3" t="s">
        <v>3</v>
      </c>
      <c r="B12" s="13">
        <f t="shared" ref="B12" si="15">B10-B11</f>
        <v>0.14200000000000002</v>
      </c>
      <c r="C12" s="13"/>
      <c r="D12" s="13"/>
      <c r="E12" s="13"/>
      <c r="F12" s="13"/>
    </row>
    <row r="13" spans="1:23" x14ac:dyDescent="0.2">
      <c r="B13" s="17">
        <v>0.17599999999999999</v>
      </c>
      <c r="C13" s="9"/>
      <c r="D13" s="9"/>
      <c r="E13" s="9"/>
      <c r="F13" s="9"/>
    </row>
    <row r="14" spans="1:23" x14ac:dyDescent="0.2">
      <c r="B14" s="18">
        <v>4.5999999999999999E-2</v>
      </c>
      <c r="C14" s="9"/>
      <c r="D14" s="9"/>
      <c r="E14" s="9"/>
      <c r="F14" s="9"/>
    </row>
    <row r="15" spans="1:23" x14ac:dyDescent="0.2">
      <c r="A15" s="3" t="s">
        <v>3</v>
      </c>
      <c r="B15" s="13">
        <f t="shared" ref="B15" si="16">B13-B14</f>
        <v>0.13</v>
      </c>
      <c r="C15" s="13"/>
      <c r="D15" s="13"/>
      <c r="E15" s="13"/>
      <c r="F15" s="13"/>
    </row>
    <row r="16" spans="1:23" x14ac:dyDescent="0.2">
      <c r="A16" s="6" t="s">
        <v>4</v>
      </c>
      <c r="B16" s="7">
        <f>AVERAGE(B6,B9,B12,B15)</f>
        <v>0.13425000000000001</v>
      </c>
      <c r="C16" s="7">
        <f>AVERAGE(C6,C9)</f>
        <v>0.1265</v>
      </c>
      <c r="D16" s="7">
        <f t="shared" ref="D16:E16" si="17">AVERAGE(D6,D9)</f>
        <v>0.125</v>
      </c>
      <c r="E16" s="7">
        <f t="shared" si="17"/>
        <v>0.123</v>
      </c>
      <c r="F16" s="7">
        <f>AVERAGE(F9,F6)</f>
        <v>0.5605</v>
      </c>
    </row>
    <row r="17" spans="1:11" x14ac:dyDescent="0.2">
      <c r="A17" s="6" t="s">
        <v>1</v>
      </c>
      <c r="B17" s="6">
        <f>STDEV(B6,B9,B12,B15)</f>
        <v>5.439056290693578E-3</v>
      </c>
      <c r="C17" s="6">
        <f t="shared" ref="C17:E17" si="18">STDEV(C6,C9)</f>
        <v>3.5355339059327312E-3</v>
      </c>
      <c r="D17" s="6">
        <f t="shared" si="18"/>
        <v>1.4142135623730866E-3</v>
      </c>
      <c r="E17" s="6">
        <f t="shared" si="18"/>
        <v>2.8284271247461827E-3</v>
      </c>
      <c r="F17" s="6">
        <f>STDEV(F9,F6)</f>
        <v>7.0710678118654816E-4</v>
      </c>
    </row>
    <row r="18" spans="1:11" x14ac:dyDescent="0.2">
      <c r="A18" s="1"/>
      <c r="B18" s="1"/>
      <c r="C18" s="1"/>
      <c r="D18" s="1"/>
      <c r="E18" s="1"/>
      <c r="F18" s="1"/>
      <c r="K18" t="s">
        <v>31</v>
      </c>
    </row>
    <row r="19" spans="1:11" x14ac:dyDescent="0.2">
      <c r="A19" s="1"/>
      <c r="B19" s="1"/>
      <c r="C19" s="1"/>
      <c r="D19" s="1"/>
      <c r="E19" s="1"/>
      <c r="F19" s="1"/>
    </row>
    <row r="20" spans="1:11" x14ac:dyDescent="0.2">
      <c r="B20" s="60"/>
      <c r="C20" s="60"/>
      <c r="D20" s="60"/>
      <c r="E20" s="60"/>
      <c r="F20" s="60"/>
    </row>
    <row r="21" spans="1:11" x14ac:dyDescent="0.2">
      <c r="B21" s="9"/>
      <c r="C21" s="9">
        <v>0.16</v>
      </c>
      <c r="D21" s="9">
        <v>0.16800000000000001</v>
      </c>
      <c r="E21" s="9">
        <v>0.157</v>
      </c>
      <c r="F21" s="9"/>
    </row>
    <row r="22" spans="1:11" x14ac:dyDescent="0.2">
      <c r="B22" s="9"/>
      <c r="C22" s="9">
        <v>0.04</v>
      </c>
      <c r="D22" s="9">
        <v>4.5999999999999999E-2</v>
      </c>
      <c r="E22" s="9">
        <v>3.6999999999999998E-2</v>
      </c>
      <c r="F22" s="9"/>
    </row>
    <row r="23" spans="1:11" x14ac:dyDescent="0.2">
      <c r="A23" s="3" t="s">
        <v>3</v>
      </c>
      <c r="B23" s="13"/>
      <c r="C23" s="13">
        <f t="shared" ref="C23:E23" si="19">C21-C22</f>
        <v>0.12</v>
      </c>
      <c r="D23" s="13">
        <f t="shared" si="19"/>
        <v>0.12200000000000001</v>
      </c>
      <c r="E23" s="13">
        <f t="shared" si="19"/>
        <v>0.12</v>
      </c>
      <c r="F23" s="13"/>
    </row>
    <row r="24" spans="1:11" x14ac:dyDescent="0.2">
      <c r="B24" s="9"/>
      <c r="C24" s="9">
        <v>0.17100000000000001</v>
      </c>
      <c r="D24" s="9">
        <v>0.16</v>
      </c>
      <c r="E24" s="9">
        <v>0.16900000000000001</v>
      </c>
      <c r="F24" s="9"/>
    </row>
    <row r="25" spans="1:11" x14ac:dyDescent="0.2">
      <c r="B25" s="9"/>
      <c r="C25" s="9">
        <v>4.4999999999999998E-2</v>
      </c>
      <c r="D25" s="9">
        <v>3.6999999999999998E-2</v>
      </c>
      <c r="E25" s="9">
        <v>4.2999999999999997E-2</v>
      </c>
      <c r="F25" s="9"/>
    </row>
    <row r="26" spans="1:11" x14ac:dyDescent="0.2">
      <c r="A26" s="3" t="s">
        <v>3</v>
      </c>
      <c r="B26" s="13"/>
      <c r="C26" s="13">
        <f>C24-C25</f>
        <v>0.126</v>
      </c>
      <c r="D26" s="13">
        <f>D24-D25</f>
        <v>0.123</v>
      </c>
      <c r="E26" s="13">
        <f>E24-E25</f>
        <v>0.126</v>
      </c>
      <c r="F26" s="13"/>
    </row>
    <row r="27" spans="1:11" x14ac:dyDescent="0.2">
      <c r="B27" s="9"/>
      <c r="C27" s="9"/>
      <c r="D27" s="9"/>
      <c r="F27" s="9"/>
    </row>
    <row r="28" spans="1:11" x14ac:dyDescent="0.2">
      <c r="B28" s="9"/>
      <c r="C28" s="9"/>
      <c r="D28" s="9"/>
      <c r="E28" s="9"/>
      <c r="F28" s="9"/>
    </row>
    <row r="29" spans="1:11" x14ac:dyDescent="0.2">
      <c r="A29" s="3" t="s">
        <v>3</v>
      </c>
      <c r="B29" s="13"/>
      <c r="C29" s="13"/>
      <c r="D29" s="13"/>
      <c r="E29" s="13"/>
      <c r="F29" s="13"/>
    </row>
    <row r="30" spans="1:11" x14ac:dyDescent="0.2">
      <c r="B30" s="9"/>
      <c r="C30" s="9"/>
      <c r="D30" s="9"/>
      <c r="E30" s="9"/>
      <c r="F30" s="9"/>
    </row>
    <row r="31" spans="1:11" x14ac:dyDescent="0.2">
      <c r="B31" s="9"/>
      <c r="C31" s="9"/>
      <c r="D31" s="9"/>
      <c r="E31" s="9"/>
      <c r="F31" s="9"/>
    </row>
    <row r="32" spans="1:11" x14ac:dyDescent="0.2">
      <c r="A32" s="3" t="s">
        <v>3</v>
      </c>
      <c r="B32" s="13"/>
      <c r="C32" s="13"/>
      <c r="D32" s="13"/>
      <c r="E32" s="13"/>
      <c r="F32" s="13"/>
    </row>
    <row r="33" spans="1:6" x14ac:dyDescent="0.2">
      <c r="A33" s="6" t="s">
        <v>4</v>
      </c>
      <c r="B33" s="6"/>
      <c r="C33" s="7">
        <f>AVERAGE(C23,C26)</f>
        <v>0.123</v>
      </c>
      <c r="D33" s="7">
        <f t="shared" ref="D33:E33" si="20">AVERAGE(D23,D26)</f>
        <v>0.1225</v>
      </c>
      <c r="E33" s="7">
        <f t="shared" si="20"/>
        <v>0.123</v>
      </c>
      <c r="F33" s="7" t="e">
        <f t="shared" ref="F33" si="21">AVERAGE(F23,F26,F29,F32)</f>
        <v>#DIV/0!</v>
      </c>
    </row>
    <row r="34" spans="1:6" x14ac:dyDescent="0.2">
      <c r="A34" s="6" t="s">
        <v>1</v>
      </c>
      <c r="B34" s="6"/>
      <c r="C34" s="6">
        <f t="shared" ref="C34:E34" si="22">STDEV(C23,C26)</f>
        <v>4.2426406871192892E-3</v>
      </c>
      <c r="D34" s="6">
        <f t="shared" si="22"/>
        <v>7.071067811865383E-4</v>
      </c>
      <c r="E34" s="6">
        <f t="shared" si="22"/>
        <v>4.2426406871192892E-3</v>
      </c>
      <c r="F34" s="6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B37" s="60"/>
      <c r="C37" s="60"/>
      <c r="D37" s="60"/>
      <c r="E37" s="60"/>
      <c r="F37" s="60"/>
    </row>
    <row r="38" spans="1:6" x14ac:dyDescent="0.2">
      <c r="B38" s="9"/>
      <c r="C38" s="9">
        <v>0.16600000000000001</v>
      </c>
      <c r="D38" s="9">
        <v>0.17399999999999999</v>
      </c>
      <c r="E38" s="9">
        <v>0.155</v>
      </c>
      <c r="F38" s="9"/>
    </row>
    <row r="39" spans="1:6" x14ac:dyDescent="0.2">
      <c r="B39" s="9"/>
      <c r="C39" s="9">
        <v>4.5999999999999999E-2</v>
      </c>
      <c r="D39" s="9">
        <v>4.8000000000000001E-2</v>
      </c>
      <c r="E39" s="9">
        <v>3.7999999999999999E-2</v>
      </c>
      <c r="F39" s="9"/>
    </row>
    <row r="40" spans="1:6" x14ac:dyDescent="0.2">
      <c r="A40" s="3" t="s">
        <v>3</v>
      </c>
      <c r="B40" s="13"/>
      <c r="C40" s="13">
        <f t="shared" ref="C40:E40" si="23">C38-C39</f>
        <v>0.12000000000000001</v>
      </c>
      <c r="D40" s="13">
        <f t="shared" si="23"/>
        <v>0.126</v>
      </c>
      <c r="E40" s="13">
        <f t="shared" si="23"/>
        <v>0.11699999999999999</v>
      </c>
      <c r="F40" s="13"/>
    </row>
    <row r="41" spans="1:6" x14ac:dyDescent="0.2">
      <c r="B41" s="9"/>
      <c r="C41" s="9">
        <v>0.17299999999999999</v>
      </c>
      <c r="D41" s="9">
        <v>0.155</v>
      </c>
      <c r="E41" s="9">
        <v>0.16600000000000001</v>
      </c>
      <c r="F41" s="9"/>
    </row>
    <row r="42" spans="1:6" x14ac:dyDescent="0.2">
      <c r="B42" s="9"/>
      <c r="C42" s="9">
        <v>4.3999999999999997E-2</v>
      </c>
      <c r="D42" s="9">
        <v>3.5999999999999997E-2</v>
      </c>
      <c r="E42" s="9">
        <v>4.1000000000000002E-2</v>
      </c>
      <c r="F42" s="9"/>
    </row>
    <row r="43" spans="1:6" x14ac:dyDescent="0.2">
      <c r="A43" s="3" t="s">
        <v>3</v>
      </c>
      <c r="B43" s="13"/>
      <c r="C43" s="13">
        <f>C41-C42</f>
        <v>0.129</v>
      </c>
      <c r="D43" s="13">
        <f>D41-D42</f>
        <v>0.11899999999999999</v>
      </c>
      <c r="E43" s="13">
        <f>E41-E42</f>
        <v>0.125</v>
      </c>
      <c r="F43" s="13"/>
    </row>
    <row r="44" spans="1:6" x14ac:dyDescent="0.2">
      <c r="B44" s="9"/>
      <c r="C44" s="9"/>
      <c r="D44" s="9"/>
      <c r="E44" s="9"/>
      <c r="F44" s="9"/>
    </row>
    <row r="45" spans="1:6" x14ac:dyDescent="0.2">
      <c r="B45" s="9"/>
      <c r="C45" s="9"/>
      <c r="D45" s="9"/>
      <c r="E45" s="9"/>
      <c r="F45" s="9"/>
    </row>
    <row r="46" spans="1:6" x14ac:dyDescent="0.2">
      <c r="A46" s="3" t="s">
        <v>3</v>
      </c>
      <c r="B46" s="13"/>
      <c r="C46" s="13"/>
      <c r="D46" s="13"/>
      <c r="E46" s="13"/>
      <c r="F46" s="13"/>
    </row>
    <row r="47" spans="1:6" x14ac:dyDescent="0.2">
      <c r="B47" s="9"/>
      <c r="C47" s="9"/>
      <c r="D47" s="9"/>
      <c r="E47" s="9"/>
      <c r="F47" s="9"/>
    </row>
    <row r="48" spans="1:6" x14ac:dyDescent="0.2">
      <c r="B48" s="9"/>
      <c r="C48" s="9"/>
      <c r="D48" s="9"/>
      <c r="E48" s="9"/>
      <c r="F48" s="9"/>
    </row>
    <row r="49" spans="1:6" x14ac:dyDescent="0.2">
      <c r="A49" s="3" t="s">
        <v>3</v>
      </c>
      <c r="B49" s="13"/>
      <c r="C49" s="13"/>
      <c r="D49" s="13"/>
      <c r="E49" s="13"/>
      <c r="F49" s="13"/>
    </row>
    <row r="50" spans="1:6" x14ac:dyDescent="0.2">
      <c r="A50" s="6" t="s">
        <v>4</v>
      </c>
      <c r="B50" s="6"/>
      <c r="C50" s="7">
        <f>AVERAGE(C40,C43)</f>
        <v>0.1245</v>
      </c>
      <c r="D50" s="7">
        <f t="shared" ref="D50:E50" si="24">AVERAGE(D40,D43)</f>
        <v>0.1225</v>
      </c>
      <c r="E50" s="7">
        <f t="shared" si="24"/>
        <v>0.121</v>
      </c>
      <c r="F50" s="7" t="e">
        <f t="shared" ref="F50" si="25">AVERAGE(F40,F43,F46,F49)</f>
        <v>#DIV/0!</v>
      </c>
    </row>
    <row r="51" spans="1:6" x14ac:dyDescent="0.2">
      <c r="A51" s="6" t="s">
        <v>1</v>
      </c>
      <c r="B51" s="6"/>
      <c r="C51" s="6">
        <f t="shared" ref="C51:E51" si="26">STDEV(C40,C43)</f>
        <v>6.3639610306789234E-3</v>
      </c>
      <c r="D51" s="6">
        <f t="shared" si="26"/>
        <v>4.9497474683058368E-3</v>
      </c>
      <c r="E51" s="6">
        <f t="shared" si="26"/>
        <v>5.6568542494923853E-3</v>
      </c>
      <c r="F51" s="6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B54" s="60"/>
      <c r="C54" s="60"/>
      <c r="D54" s="60"/>
      <c r="E54" s="60"/>
      <c r="F54" s="60"/>
    </row>
    <row r="55" spans="1:6" x14ac:dyDescent="0.2">
      <c r="B55" s="9"/>
      <c r="C55" s="9">
        <v>0.185</v>
      </c>
      <c r="D55" s="9">
        <v>0.153</v>
      </c>
      <c r="E55" s="9">
        <v>0.16200000000000001</v>
      </c>
      <c r="F55" s="9"/>
    </row>
    <row r="56" spans="1:6" x14ac:dyDescent="0.2">
      <c r="B56" s="9"/>
      <c r="C56" s="9">
        <v>4.7E-2</v>
      </c>
      <c r="D56" s="9">
        <v>3.5999999999999997E-2</v>
      </c>
      <c r="E56" s="9">
        <v>4.3999999999999997E-2</v>
      </c>
      <c r="F56" s="9"/>
    </row>
    <row r="57" spans="1:6" x14ac:dyDescent="0.2">
      <c r="A57" s="3" t="s">
        <v>3</v>
      </c>
      <c r="B57" s="13"/>
      <c r="C57" s="13">
        <f t="shared" ref="C57:E57" si="27">C55-C56</f>
        <v>0.13800000000000001</v>
      </c>
      <c r="D57" s="13">
        <f t="shared" si="27"/>
        <v>0.11699999999999999</v>
      </c>
      <c r="E57" s="13">
        <f t="shared" si="27"/>
        <v>0.11800000000000001</v>
      </c>
      <c r="F57" s="13"/>
    </row>
    <row r="58" spans="1:6" x14ac:dyDescent="0.2">
      <c r="B58" s="9"/>
      <c r="C58" s="9">
        <v>0.17100000000000001</v>
      </c>
      <c r="D58" s="9">
        <v>0.16800000000000001</v>
      </c>
      <c r="E58" s="9">
        <v>0.182</v>
      </c>
      <c r="F58" s="9"/>
    </row>
    <row r="59" spans="1:6" x14ac:dyDescent="0.2">
      <c r="B59" s="9"/>
      <c r="C59" s="9">
        <v>4.2999999999999997E-2</v>
      </c>
      <c r="D59" s="9">
        <v>4.5999999999999999E-2</v>
      </c>
      <c r="E59" s="9">
        <v>4.5999999999999999E-2</v>
      </c>
      <c r="F59" s="9"/>
    </row>
    <row r="60" spans="1:6" x14ac:dyDescent="0.2">
      <c r="A60" s="3" t="s">
        <v>3</v>
      </c>
      <c r="B60" s="13"/>
      <c r="C60" s="13">
        <f>C58-C59</f>
        <v>0.128</v>
      </c>
      <c r="D60" s="13">
        <f>D58-D59</f>
        <v>0.12200000000000001</v>
      </c>
      <c r="E60" s="13">
        <f>E58-E59</f>
        <v>0.13600000000000001</v>
      </c>
      <c r="F60" s="13"/>
    </row>
    <row r="61" spans="1:6" x14ac:dyDescent="0.2">
      <c r="B61" s="9"/>
      <c r="C61" s="9"/>
      <c r="D61" s="9"/>
      <c r="E61" s="9"/>
      <c r="F61" s="9"/>
    </row>
    <row r="62" spans="1:6" x14ac:dyDescent="0.2">
      <c r="B62" s="9"/>
      <c r="C62" s="9"/>
      <c r="D62" s="9"/>
      <c r="E62" s="9"/>
      <c r="F62" s="9"/>
    </row>
    <row r="63" spans="1:6" x14ac:dyDescent="0.2">
      <c r="A63" s="3" t="s">
        <v>3</v>
      </c>
      <c r="B63" s="13"/>
      <c r="C63" s="13"/>
      <c r="D63" s="13"/>
      <c r="E63" s="13"/>
      <c r="F63" s="13"/>
    </row>
    <row r="64" spans="1:6" x14ac:dyDescent="0.2">
      <c r="B64" s="9"/>
      <c r="C64" s="9"/>
      <c r="D64" s="9"/>
      <c r="E64" s="9"/>
      <c r="F64" s="9"/>
    </row>
    <row r="65" spans="1:6" x14ac:dyDescent="0.2">
      <c r="B65" s="9"/>
      <c r="C65" s="9"/>
      <c r="D65" s="9"/>
      <c r="E65" s="9"/>
      <c r="F65" s="9"/>
    </row>
    <row r="66" spans="1:6" x14ac:dyDescent="0.2">
      <c r="A66" s="3" t="s">
        <v>3</v>
      </c>
      <c r="B66" s="13"/>
      <c r="C66" s="13"/>
      <c r="D66" s="13"/>
      <c r="E66" s="13"/>
      <c r="F66" s="13"/>
    </row>
    <row r="67" spans="1:6" x14ac:dyDescent="0.2">
      <c r="A67" s="6" t="s">
        <v>4</v>
      </c>
      <c r="B67" s="6"/>
      <c r="C67" s="7">
        <f>AVERAGE(C57,C60)</f>
        <v>0.13300000000000001</v>
      </c>
      <c r="D67" s="7">
        <f t="shared" ref="D67:E67" si="28">AVERAGE(D57,D60)</f>
        <v>0.1195</v>
      </c>
      <c r="E67" s="7">
        <f t="shared" si="28"/>
        <v>0.127</v>
      </c>
      <c r="F67" s="7" t="e">
        <f t="shared" ref="F67" si="29">AVERAGE(F57,F60,F63,F66)</f>
        <v>#DIV/0!</v>
      </c>
    </row>
    <row r="68" spans="1:6" x14ac:dyDescent="0.2">
      <c r="A68" s="6" t="s">
        <v>1</v>
      </c>
      <c r="B68" s="6"/>
      <c r="C68" s="6">
        <f t="shared" ref="C68:E68" si="30">STDEV(C57,C60)</f>
        <v>7.0710678118654814E-3</v>
      </c>
      <c r="D68" s="6">
        <f t="shared" si="30"/>
        <v>3.5355339059327507E-3</v>
      </c>
      <c r="E68" s="6">
        <f t="shared" si="30"/>
        <v>1.2727922061357857E-2</v>
      </c>
      <c r="F68" s="6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B71" s="60"/>
      <c r="C71" s="60"/>
      <c r="D71" s="60"/>
      <c r="E71" s="60"/>
      <c r="F71" s="60"/>
    </row>
    <row r="72" spans="1:6" x14ac:dyDescent="0.2">
      <c r="B72" s="9"/>
      <c r="C72" s="9">
        <v>0.189</v>
      </c>
      <c r="D72" s="9"/>
      <c r="E72" s="9"/>
      <c r="F72" s="9"/>
    </row>
    <row r="73" spans="1:6" x14ac:dyDescent="0.2">
      <c r="B73" s="9"/>
      <c r="C73" s="9">
        <v>4.7E-2</v>
      </c>
      <c r="D73" s="9"/>
      <c r="E73" s="9"/>
      <c r="F73" s="9"/>
    </row>
    <row r="74" spans="1:6" x14ac:dyDescent="0.2">
      <c r="A74" s="3" t="s">
        <v>3</v>
      </c>
      <c r="B74" s="13"/>
      <c r="C74" s="13">
        <f t="shared" ref="C74" si="31">C72-C73</f>
        <v>0.14200000000000002</v>
      </c>
      <c r="D74" s="13"/>
      <c r="E74" s="13">
        <f t="shared" ref="E74" si="32">E72-E73</f>
        <v>0</v>
      </c>
      <c r="F74" s="13"/>
    </row>
    <row r="75" spans="1:6" x14ac:dyDescent="0.2">
      <c r="B75" s="9"/>
      <c r="C75" s="9">
        <v>0.17699999999999999</v>
      </c>
      <c r="D75" s="9"/>
      <c r="E75" s="9"/>
      <c r="F75" s="9"/>
    </row>
    <row r="76" spans="1:6" x14ac:dyDescent="0.2">
      <c r="B76" s="9"/>
      <c r="C76" s="9">
        <v>4.4999999999999998E-2</v>
      </c>
      <c r="D76" s="9"/>
      <c r="E76" s="9"/>
      <c r="F76" s="9"/>
    </row>
    <row r="77" spans="1:6" x14ac:dyDescent="0.2">
      <c r="A77" s="3" t="s">
        <v>3</v>
      </c>
      <c r="B77" s="13"/>
      <c r="C77" s="13">
        <f t="shared" ref="C77" si="33">C75-C76</f>
        <v>0.13200000000000001</v>
      </c>
      <c r="D77" s="13"/>
      <c r="E77" s="13"/>
      <c r="F77" s="13"/>
    </row>
    <row r="78" spans="1:6" x14ac:dyDescent="0.2">
      <c r="B78" s="9"/>
      <c r="C78" s="9">
        <v>0.18</v>
      </c>
      <c r="D78" s="9"/>
      <c r="E78" s="9"/>
      <c r="F78" s="9"/>
    </row>
    <row r="79" spans="1:6" x14ac:dyDescent="0.2">
      <c r="B79" s="9"/>
      <c r="C79" s="9">
        <v>4.7E-2</v>
      </c>
      <c r="D79" s="9"/>
      <c r="E79" s="9"/>
      <c r="F79" s="9"/>
    </row>
    <row r="80" spans="1:6" x14ac:dyDescent="0.2">
      <c r="A80" s="3" t="s">
        <v>3</v>
      </c>
      <c r="B80" s="13"/>
      <c r="C80" s="13">
        <f>C78-C79</f>
        <v>0.13300000000000001</v>
      </c>
      <c r="D80" s="13"/>
      <c r="E80" s="13"/>
      <c r="F80" s="13"/>
    </row>
    <row r="81" spans="1:6" x14ac:dyDescent="0.2">
      <c r="B81" s="9"/>
      <c r="C81" s="9">
        <v>0.16</v>
      </c>
      <c r="D81" s="9"/>
      <c r="E81" s="9"/>
      <c r="F81" s="9"/>
    </row>
    <row r="82" spans="1:6" x14ac:dyDescent="0.2">
      <c r="B82" s="9"/>
      <c r="C82" s="9">
        <v>4.4999999999999998E-2</v>
      </c>
      <c r="D82" s="9"/>
      <c r="E82" s="9"/>
      <c r="F82" s="9"/>
    </row>
    <row r="83" spans="1:6" x14ac:dyDescent="0.2">
      <c r="A83" s="3" t="s">
        <v>3</v>
      </c>
      <c r="B83" s="13"/>
      <c r="C83" s="13">
        <f>C81-C82</f>
        <v>0.115</v>
      </c>
      <c r="D83" s="13"/>
      <c r="E83" s="13"/>
      <c r="F83" s="13"/>
    </row>
    <row r="84" spans="1:6" x14ac:dyDescent="0.2">
      <c r="A84" s="6" t="s">
        <v>4</v>
      </c>
      <c r="B84" s="6"/>
      <c r="C84" s="7">
        <f>AVERAGE(C74,C77,C80,C83)</f>
        <v>0.1305</v>
      </c>
      <c r="D84" s="7" t="e">
        <f t="shared" ref="D84:F84" si="34">AVERAGE(D74,D77,D80,D83)</f>
        <v>#DIV/0!</v>
      </c>
      <c r="E84" s="7">
        <f t="shared" si="34"/>
        <v>0</v>
      </c>
      <c r="F84" s="7" t="e">
        <f t="shared" si="34"/>
        <v>#DIV/0!</v>
      </c>
    </row>
    <row r="85" spans="1:6" x14ac:dyDescent="0.2">
      <c r="A85" s="6" t="s">
        <v>1</v>
      </c>
      <c r="B85" s="6"/>
      <c r="C85" s="6">
        <f>STDEV(C74,C77,C80,C83)</f>
        <v>1.1269427669584648E-2</v>
      </c>
      <c r="D85" s="6"/>
      <c r="E85" s="6" t="e">
        <f t="shared" ref="E85" si="35">STDEV(E74,E77,E80,E83)</f>
        <v>#DIV/0!</v>
      </c>
      <c r="F85" s="6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B88" s="60"/>
      <c r="C88" s="60"/>
      <c r="D88" s="60"/>
      <c r="E88" s="60"/>
      <c r="F88" s="60"/>
    </row>
    <row r="89" spans="1:6" x14ac:dyDescent="0.2">
      <c r="B89" s="9"/>
      <c r="C89" s="9"/>
      <c r="D89" s="9"/>
      <c r="E89" s="9"/>
      <c r="F89" s="9"/>
    </row>
    <row r="90" spans="1:6" x14ac:dyDescent="0.2">
      <c r="B90" s="9"/>
      <c r="C90" s="9"/>
      <c r="D90" s="9"/>
      <c r="E90" s="9"/>
      <c r="F90" s="9"/>
    </row>
    <row r="91" spans="1:6" x14ac:dyDescent="0.2">
      <c r="A91" s="3"/>
      <c r="B91" s="13"/>
      <c r="C91" s="13"/>
      <c r="D91" s="13"/>
      <c r="E91" s="13"/>
      <c r="F91" s="13"/>
    </row>
    <row r="92" spans="1:6" x14ac:dyDescent="0.2">
      <c r="B92" s="9"/>
      <c r="C92" s="9"/>
      <c r="D92" s="9"/>
      <c r="E92" s="9"/>
      <c r="F92" s="9"/>
    </row>
    <row r="93" spans="1:6" x14ac:dyDescent="0.2">
      <c r="B93" s="9"/>
      <c r="C93" s="9"/>
      <c r="D93" s="9"/>
      <c r="E93" s="9"/>
      <c r="F93" s="9"/>
    </row>
    <row r="94" spans="1:6" x14ac:dyDescent="0.2">
      <c r="A94" s="3"/>
      <c r="B94" s="13"/>
      <c r="C94" s="13"/>
      <c r="D94" s="13"/>
      <c r="E94" s="13"/>
      <c r="F94" s="13"/>
    </row>
    <row r="95" spans="1:6" x14ac:dyDescent="0.2">
      <c r="B95" s="9"/>
      <c r="C95" s="9"/>
      <c r="D95" s="9"/>
      <c r="E95" s="9"/>
      <c r="F95" s="9"/>
    </row>
    <row r="96" spans="1:6" x14ac:dyDescent="0.2">
      <c r="B96" s="9"/>
      <c r="C96" s="9"/>
      <c r="D96" s="9"/>
      <c r="E96" s="9"/>
      <c r="F96" s="9"/>
    </row>
    <row r="97" spans="1:6" x14ac:dyDescent="0.2">
      <c r="A97" s="3"/>
      <c r="B97" s="13"/>
      <c r="C97" s="13"/>
      <c r="D97" s="13"/>
      <c r="E97" s="13"/>
      <c r="F97" s="13"/>
    </row>
    <row r="98" spans="1:6" x14ac:dyDescent="0.2">
      <c r="B98" s="9"/>
      <c r="C98" s="9"/>
      <c r="D98" s="9"/>
      <c r="E98" s="9"/>
      <c r="F98" s="9"/>
    </row>
    <row r="99" spans="1:6" x14ac:dyDescent="0.2">
      <c r="B99" s="9"/>
      <c r="C99" s="9"/>
      <c r="D99" s="9"/>
      <c r="E99" s="9"/>
      <c r="F99" s="9"/>
    </row>
    <row r="100" spans="1:6" x14ac:dyDescent="0.2">
      <c r="A100" s="3"/>
      <c r="B100" s="13"/>
      <c r="C100" s="13"/>
      <c r="D100" s="13"/>
      <c r="E100" s="13"/>
      <c r="F100" s="13"/>
    </row>
    <row r="101" spans="1:6" x14ac:dyDescent="0.2">
      <c r="A101" s="6"/>
      <c r="B101" s="6"/>
      <c r="C101" s="7"/>
      <c r="D101" s="7"/>
      <c r="E101" s="7"/>
      <c r="F101" s="7"/>
    </row>
    <row r="102" spans="1:6" x14ac:dyDescent="0.2">
      <c r="A102" s="6"/>
      <c r="B102" s="6"/>
      <c r="C102" s="6"/>
      <c r="D102" s="6"/>
      <c r="E102" s="6"/>
      <c r="F102" s="6"/>
    </row>
  </sheetData>
  <mergeCells count="6">
    <mergeCell ref="B88:F88"/>
    <mergeCell ref="B2:F2"/>
    <mergeCell ref="B20:F20"/>
    <mergeCell ref="B37:F37"/>
    <mergeCell ref="B54:F54"/>
    <mergeCell ref="B71:F71"/>
  </mergeCells>
  <conditionalFormatting sqref="G18:H18">
    <cfRule type="colorScale" priority="5">
      <colorScale>
        <cfvo type="min"/>
        <cfvo type="max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:W9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06C33-D366-4AB8-A4B0-D416DEA18D70}">
  <dimension ref="A2:W102"/>
  <sheetViews>
    <sheetView topLeftCell="F10" zoomScale="220" zoomScaleNormal="220" workbookViewId="0">
      <selection activeCell="S26" sqref="S26"/>
    </sheetView>
  </sheetViews>
  <sheetFormatPr baseColWidth="10" defaultColWidth="8.83203125" defaultRowHeight="15" x14ac:dyDescent="0.2"/>
  <cols>
    <col min="1" max="1" width="16.5" customWidth="1"/>
    <col min="2" max="2" width="11.5" customWidth="1"/>
    <col min="3" max="3" width="12" bestFit="1" customWidth="1"/>
    <col min="4" max="4" width="12" customWidth="1"/>
    <col min="5" max="5" width="12" bestFit="1" customWidth="1"/>
  </cols>
  <sheetData>
    <row r="2" spans="1:23" ht="16" thickBot="1" x14ac:dyDescent="0.25">
      <c r="B2" s="61"/>
      <c r="C2" s="61"/>
      <c r="D2" s="61"/>
      <c r="E2" s="61"/>
      <c r="F2" s="61"/>
      <c r="H2" t="s">
        <v>33</v>
      </c>
      <c r="I2" s="57" t="s">
        <v>51</v>
      </c>
      <c r="J2" s="59" t="s">
        <v>52</v>
      </c>
      <c r="K2" s="41" t="s">
        <v>53</v>
      </c>
      <c r="L2" s="41" t="s">
        <v>54</v>
      </c>
      <c r="M2" s="41" t="s">
        <v>55</v>
      </c>
      <c r="N2" s="41" t="s">
        <v>56</v>
      </c>
      <c r="O2" s="41" t="s">
        <v>57</v>
      </c>
      <c r="P2" s="41" t="s">
        <v>58</v>
      </c>
      <c r="Q2" s="41" t="s">
        <v>59</v>
      </c>
      <c r="R2" s="41" t="s">
        <v>60</v>
      </c>
      <c r="S2" s="41" t="s">
        <v>61</v>
      </c>
      <c r="T2" s="41" t="s">
        <v>62</v>
      </c>
      <c r="U2" s="41" t="s">
        <v>63</v>
      </c>
      <c r="V2" s="42" t="s">
        <v>64</v>
      </c>
      <c r="W2" s="58" t="s">
        <v>50</v>
      </c>
    </row>
    <row r="3" spans="1:23" ht="17" thickBot="1" x14ac:dyDescent="0.25">
      <c r="B3" s="35" t="s">
        <v>11</v>
      </c>
      <c r="C3" s="31">
        <v>0.25</v>
      </c>
      <c r="D3" s="31">
        <v>0.5</v>
      </c>
      <c r="E3" s="34">
        <v>0.75</v>
      </c>
      <c r="F3" s="35" t="s">
        <v>15</v>
      </c>
      <c r="I3">
        <f>B6</f>
        <v>0.187</v>
      </c>
      <c r="J3">
        <f>$C$74</f>
        <v>0.15400000000000003</v>
      </c>
      <c r="K3">
        <f>C6</f>
        <v>0.17599999999999999</v>
      </c>
      <c r="L3">
        <f>D6</f>
        <v>0.16499999999999998</v>
      </c>
      <c r="M3">
        <f>E6</f>
        <v>0.19400000000000001</v>
      </c>
      <c r="N3">
        <f t="shared" ref="N3:P3" si="0">C23</f>
        <v>0.16199999999999998</v>
      </c>
      <c r="O3">
        <f t="shared" si="0"/>
        <v>0.16499999999999998</v>
      </c>
      <c r="P3">
        <f t="shared" si="0"/>
        <v>0.15799999999999997</v>
      </c>
      <c r="Q3">
        <f t="shared" ref="Q3:S3" si="1">C40</f>
        <v>0.16299999999999998</v>
      </c>
      <c r="R3">
        <f t="shared" si="1"/>
        <v>0.16399999999999998</v>
      </c>
      <c r="S3">
        <f t="shared" si="1"/>
        <v>0.16599999999999998</v>
      </c>
      <c r="T3">
        <f t="shared" ref="T3:V3" si="2">C57</f>
        <v>0.16599999999999998</v>
      </c>
      <c r="U3">
        <f t="shared" si="2"/>
        <v>0.16899999999999998</v>
      </c>
      <c r="V3">
        <f t="shared" si="2"/>
        <v>0.16199999999999998</v>
      </c>
      <c r="W3">
        <f>$F$6</f>
        <v>1.8579999999999999</v>
      </c>
    </row>
    <row r="4" spans="1:23" x14ac:dyDescent="0.2">
      <c r="B4" s="36">
        <v>0.23200000000000001</v>
      </c>
      <c r="C4" s="32">
        <v>0.21299999999999999</v>
      </c>
      <c r="D4" s="32">
        <v>0.20899999999999999</v>
      </c>
      <c r="E4" s="32">
        <v>0.23799999999999999</v>
      </c>
      <c r="F4" s="32">
        <v>1.9359999999999999</v>
      </c>
      <c r="I4">
        <f>B9</f>
        <v>0.17499999999999999</v>
      </c>
      <c r="J4">
        <f>$C$77</f>
        <v>0.19899999999999998</v>
      </c>
      <c r="K4">
        <f>C9</f>
        <v>0.15300000000000002</v>
      </c>
      <c r="L4">
        <f>D9</f>
        <v>0.15799999999999997</v>
      </c>
      <c r="M4">
        <f>E9</f>
        <v>0.188</v>
      </c>
      <c r="N4">
        <f t="shared" ref="N4:P4" si="3">C26</f>
        <v>0.16299999999999998</v>
      </c>
      <c r="O4">
        <f t="shared" si="3"/>
        <v>0.14500000000000002</v>
      </c>
      <c r="P4">
        <f t="shared" si="3"/>
        <v>0.16899999999999998</v>
      </c>
      <c r="Q4">
        <f t="shared" ref="Q4:S4" si="4">C43</f>
        <v>0.16199999999999998</v>
      </c>
      <c r="R4">
        <f t="shared" si="4"/>
        <v>0.15400000000000003</v>
      </c>
      <c r="S4">
        <f t="shared" si="4"/>
        <v>0.14700000000000002</v>
      </c>
      <c r="T4">
        <f t="shared" ref="T4:V4" si="5">C60</f>
        <v>0.17199999999999999</v>
      </c>
      <c r="U4">
        <f t="shared" si="5"/>
        <v>0.16300000000000001</v>
      </c>
      <c r="V4">
        <f t="shared" si="5"/>
        <v>0.19</v>
      </c>
      <c r="W4">
        <f>$F$9</f>
        <v>1.69</v>
      </c>
    </row>
    <row r="5" spans="1:23" x14ac:dyDescent="0.2">
      <c r="B5" s="37">
        <v>4.4999999999999998E-2</v>
      </c>
      <c r="C5" s="33">
        <v>3.6999999999999998E-2</v>
      </c>
      <c r="D5" s="33">
        <v>4.3999999999999997E-2</v>
      </c>
      <c r="E5" s="33">
        <v>4.3999999999999997E-2</v>
      </c>
      <c r="F5" s="33">
        <v>7.8E-2</v>
      </c>
      <c r="J5">
        <f>$C$80</f>
        <v>0.16600000000000001</v>
      </c>
    </row>
    <row r="6" spans="1:23" x14ac:dyDescent="0.2">
      <c r="A6" s="3" t="s">
        <v>3</v>
      </c>
      <c r="B6" s="33">
        <f>B4-B5</f>
        <v>0.187</v>
      </c>
      <c r="C6" s="33">
        <f t="shared" ref="C6:E6" si="6">C4-C5</f>
        <v>0.17599999999999999</v>
      </c>
      <c r="D6" s="33">
        <f t="shared" si="6"/>
        <v>0.16499999999999998</v>
      </c>
      <c r="E6" s="33">
        <f t="shared" si="6"/>
        <v>0.19400000000000001</v>
      </c>
      <c r="F6" s="33">
        <f>F4-F5</f>
        <v>1.8579999999999999</v>
      </c>
      <c r="J6">
        <f>$C$83</f>
        <v>0.188</v>
      </c>
    </row>
    <row r="7" spans="1:23" x14ac:dyDescent="0.2">
      <c r="B7" s="38">
        <v>0.21099999999999999</v>
      </c>
      <c r="C7" s="32">
        <v>0.19700000000000001</v>
      </c>
      <c r="D7" s="32">
        <v>0.20399999999999999</v>
      </c>
      <c r="E7" s="32">
        <v>0.23300000000000001</v>
      </c>
      <c r="F7" s="32">
        <v>1.7569999999999999</v>
      </c>
      <c r="H7" t="s">
        <v>29</v>
      </c>
      <c r="I7">
        <f>B16</f>
        <v>0.18099999999999999</v>
      </c>
      <c r="J7">
        <f>C84</f>
        <v>0.17675000000000002</v>
      </c>
      <c r="K7">
        <f t="shared" ref="K7:M8" si="7">C16</f>
        <v>0.16450000000000001</v>
      </c>
      <c r="L7">
        <f t="shared" si="7"/>
        <v>0.16149999999999998</v>
      </c>
      <c r="M7">
        <f t="shared" si="7"/>
        <v>0.191</v>
      </c>
      <c r="N7">
        <f t="shared" ref="N7:P8" si="8">C33</f>
        <v>0.16249999999999998</v>
      </c>
      <c r="O7">
        <f t="shared" si="8"/>
        <v>0.155</v>
      </c>
      <c r="P7">
        <f t="shared" si="8"/>
        <v>0.16349999999999998</v>
      </c>
      <c r="Q7">
        <f t="shared" ref="Q7:S8" si="9">C50</f>
        <v>0.16249999999999998</v>
      </c>
      <c r="R7">
        <f t="shared" si="9"/>
        <v>0.159</v>
      </c>
      <c r="S7">
        <f t="shared" si="9"/>
        <v>0.1565</v>
      </c>
      <c r="T7">
        <f t="shared" ref="T7:V8" si="10">C67</f>
        <v>0.16899999999999998</v>
      </c>
      <c r="U7">
        <f t="shared" si="10"/>
        <v>0.16599999999999998</v>
      </c>
      <c r="V7">
        <f t="shared" si="10"/>
        <v>0.17599999999999999</v>
      </c>
      <c r="W7">
        <f>F16</f>
        <v>1.774</v>
      </c>
    </row>
    <row r="8" spans="1:23" x14ac:dyDescent="0.2">
      <c r="B8" s="39">
        <v>3.5999999999999997E-2</v>
      </c>
      <c r="C8" s="33">
        <v>4.3999999999999997E-2</v>
      </c>
      <c r="D8" s="33">
        <v>4.5999999999999999E-2</v>
      </c>
      <c r="E8" s="33">
        <v>4.4999999999999998E-2</v>
      </c>
      <c r="F8" s="33">
        <v>6.7000000000000004E-2</v>
      </c>
      <c r="H8" t="s">
        <v>1</v>
      </c>
      <c r="I8">
        <f>B17</f>
        <v>8.4852813742385784E-3</v>
      </c>
      <c r="J8">
        <f>C85</f>
        <v>2.0451161336217542E-2</v>
      </c>
      <c r="K8">
        <f t="shared" si="7"/>
        <v>1.626345596729057E-2</v>
      </c>
      <c r="L8">
        <f t="shared" si="7"/>
        <v>4.9497474683058368E-3</v>
      </c>
      <c r="M8">
        <f t="shared" si="7"/>
        <v>4.2426406871192892E-3</v>
      </c>
      <c r="N8">
        <f t="shared" si="8"/>
        <v>7.0710678118654816E-4</v>
      </c>
      <c r="O8">
        <f t="shared" si="8"/>
        <v>1.4142135623730925E-2</v>
      </c>
      <c r="P8">
        <f t="shared" si="8"/>
        <v>7.7781745930520299E-3</v>
      </c>
      <c r="Q8">
        <f t="shared" si="9"/>
        <v>7.0710678118654816E-4</v>
      </c>
      <c r="R8">
        <f t="shared" si="9"/>
        <v>7.0710678118654424E-3</v>
      </c>
      <c r="S8">
        <f t="shared" si="9"/>
        <v>1.3435028842544376E-2</v>
      </c>
      <c r="T8">
        <f t="shared" si="10"/>
        <v>4.2426406871192892E-3</v>
      </c>
      <c r="U8">
        <f t="shared" si="10"/>
        <v>4.2426406871192692E-3</v>
      </c>
      <c r="V8">
        <f t="shared" si="10"/>
        <v>1.9798989873223347E-2</v>
      </c>
      <c r="W8">
        <f>F17</f>
        <v>0.11879393923933994</v>
      </c>
    </row>
    <row r="9" spans="1:23" x14ac:dyDescent="0.2">
      <c r="A9" s="3" t="s">
        <v>3</v>
      </c>
      <c r="B9" s="33">
        <f>B7-B8</f>
        <v>0.17499999999999999</v>
      </c>
      <c r="C9" s="33">
        <f t="shared" ref="C9" si="11">C7-C8</f>
        <v>0.15300000000000002</v>
      </c>
      <c r="D9" s="33">
        <f t="shared" ref="D9" si="12">D7-D8</f>
        <v>0.15799999999999997</v>
      </c>
      <c r="E9" s="33">
        <f t="shared" ref="E9" si="13">E7-E8</f>
        <v>0.188</v>
      </c>
      <c r="F9" s="33">
        <f>F7-F8</f>
        <v>1.69</v>
      </c>
      <c r="H9" t="s">
        <v>28</v>
      </c>
      <c r="I9" t="e">
        <v>#REF!</v>
      </c>
      <c r="J9" s="55">
        <f>TTEST(I3:I4,J3:J4,1,2)</f>
        <v>0.43230594763902103</v>
      </c>
      <c r="K9" s="55">
        <f>TTEST(I3:I4,K3:K4,1,2)</f>
        <v>0.1656244902515927</v>
      </c>
      <c r="L9" s="55">
        <f>TTEST(I3:I4,L3:L4,1,2)</f>
        <v>5.3461134307800751E-2</v>
      </c>
      <c r="M9" s="55">
        <f>TTEST(I3:I4,M3:M4,1,2)</f>
        <v>0.13726187494499414</v>
      </c>
      <c r="N9" s="55">
        <f>TTEST(I3:I4,N3:N4,1,2)</f>
        <v>4.5798530070281396E-2</v>
      </c>
      <c r="O9" s="55">
        <f>TTEST(I3:I4,O3:O4,1,2)</f>
        <v>7.7779628399939793E-2</v>
      </c>
      <c r="P9" s="55">
        <f>TTEST(I3:I4,P3:P4,1,2)</f>
        <v>8.2266323476997527E-2</v>
      </c>
      <c r="Q9" s="55">
        <f>TTEST(I3:I4,Q3:Q4,1,2)</f>
        <v>4.5798530070281396E-2</v>
      </c>
      <c r="R9" s="55">
        <f>TTEST(I3:I4,R3:R4,1,2)</f>
        <v>5.3155544963686796E-2</v>
      </c>
      <c r="S9" s="55">
        <f>TTEST(I3:I4,S3:S4,1,2)</f>
        <v>8.0506510834363332E-2</v>
      </c>
      <c r="T9" s="55">
        <f>TTEST(I3:I4,T3:T4,1,2)</f>
        <v>0.10776772972363197</v>
      </c>
      <c r="U9" s="55">
        <f>TTEST(I3:I4,U3:U4,1,2)</f>
        <v>7.7422872635741602E-2</v>
      </c>
      <c r="V9" s="55">
        <f>TTEST(I3:I4,V3:V4,1,2)</f>
        <v>0.38694609208846636</v>
      </c>
      <c r="W9" s="55">
        <f>TTEST(I3:I4,W3:W4,1,2)</f>
        <v>1.3915257095621593E-3</v>
      </c>
    </row>
    <row r="10" spans="1:23" x14ac:dyDescent="0.2">
      <c r="B10" s="9"/>
      <c r="C10" s="9"/>
      <c r="D10" s="9"/>
      <c r="E10" s="9"/>
      <c r="F10" s="9"/>
    </row>
    <row r="11" spans="1:23" x14ac:dyDescent="0.2">
      <c r="B11" s="9"/>
      <c r="C11" s="9"/>
      <c r="D11" s="9"/>
      <c r="E11" s="9"/>
      <c r="F11" s="9"/>
    </row>
    <row r="12" spans="1:23" x14ac:dyDescent="0.2">
      <c r="A12" s="3" t="s">
        <v>3</v>
      </c>
      <c r="B12" s="13"/>
      <c r="C12" s="13"/>
      <c r="D12" s="13"/>
      <c r="E12" s="13"/>
      <c r="F12" s="13"/>
    </row>
    <row r="13" spans="1:23" x14ac:dyDescent="0.2">
      <c r="B13" s="9"/>
      <c r="C13" s="9"/>
      <c r="D13" s="9"/>
      <c r="E13" s="9"/>
      <c r="F13" s="9"/>
    </row>
    <row r="14" spans="1:23" x14ac:dyDescent="0.2">
      <c r="B14" s="9"/>
      <c r="C14" s="9"/>
      <c r="D14" s="9"/>
      <c r="E14" s="9"/>
      <c r="F14" s="9"/>
    </row>
    <row r="15" spans="1:23" x14ac:dyDescent="0.2">
      <c r="A15" s="3" t="s">
        <v>3</v>
      </c>
      <c r="B15" s="13"/>
      <c r="C15" s="13"/>
      <c r="D15" s="13"/>
      <c r="E15" s="13"/>
      <c r="F15" s="13"/>
    </row>
    <row r="16" spans="1:23" x14ac:dyDescent="0.2">
      <c r="A16" s="6" t="s">
        <v>4</v>
      </c>
      <c r="B16" s="7">
        <f>AVERAGE(B6,B9)</f>
        <v>0.18099999999999999</v>
      </c>
      <c r="C16" s="7">
        <f>AVERAGE(C6,C9)</f>
        <v>0.16450000000000001</v>
      </c>
      <c r="D16" s="7">
        <f t="shared" ref="D16:F16" si="14">AVERAGE(D6,D9)</f>
        <v>0.16149999999999998</v>
      </c>
      <c r="E16" s="7">
        <f t="shared" si="14"/>
        <v>0.191</v>
      </c>
      <c r="F16" s="7">
        <f t="shared" si="14"/>
        <v>1.774</v>
      </c>
    </row>
    <row r="17" spans="1:11" x14ac:dyDescent="0.2">
      <c r="A17" s="6" t="s">
        <v>1</v>
      </c>
      <c r="B17" s="6">
        <f>STDEV(B6,B9)</f>
        <v>8.4852813742385784E-3</v>
      </c>
      <c r="C17" s="6">
        <f t="shared" ref="C17:F17" si="15">STDEV(C6,C9)</f>
        <v>1.626345596729057E-2</v>
      </c>
      <c r="D17" s="6">
        <f t="shared" si="15"/>
        <v>4.9497474683058368E-3</v>
      </c>
      <c r="E17" s="6">
        <f t="shared" si="15"/>
        <v>4.2426406871192892E-3</v>
      </c>
      <c r="F17" s="6">
        <f t="shared" si="15"/>
        <v>0.11879393923933994</v>
      </c>
    </row>
    <row r="18" spans="1:11" x14ac:dyDescent="0.2">
      <c r="A18" t="s">
        <v>28</v>
      </c>
      <c r="B18" s="40"/>
      <c r="C18" t="e">
        <f t="shared" ref="C18" si="16">_xlfn.T.TEST(B13:B15,C12:C15,1,2)</f>
        <v>#DIV/0!</v>
      </c>
      <c r="D18" t="e">
        <f>_xlfn.T.TEST(#REF!,D12:D15,1,2)</f>
        <v>#REF!</v>
      </c>
      <c r="E18" t="e">
        <f>_xlfn.T.TEST(#REF!,E12:E15,1,2)</f>
        <v>#REF!</v>
      </c>
      <c r="F18" t="e">
        <f>_xlfn.T.TEST(#REF!,F12:F15,1,2)</f>
        <v>#REF!</v>
      </c>
      <c r="K18" t="s">
        <v>31</v>
      </c>
    </row>
    <row r="19" spans="1:11" x14ac:dyDescent="0.2">
      <c r="A19" s="1"/>
      <c r="B19" s="1"/>
      <c r="C19" s="1"/>
      <c r="D19" s="1"/>
      <c r="E19" s="1"/>
      <c r="F19" s="1"/>
    </row>
    <row r="20" spans="1:11" x14ac:dyDescent="0.2">
      <c r="B20" s="60"/>
      <c r="C20" s="60"/>
      <c r="D20" s="60"/>
      <c r="E20" s="60"/>
      <c r="F20" s="60"/>
    </row>
    <row r="21" spans="1:11" x14ac:dyDescent="0.2">
      <c r="B21" s="9"/>
      <c r="C21" s="9">
        <v>0.20399999999999999</v>
      </c>
      <c r="D21" s="9">
        <v>0.20899999999999999</v>
      </c>
      <c r="E21" s="9">
        <v>0.20399999999999999</v>
      </c>
      <c r="F21" s="9"/>
    </row>
    <row r="22" spans="1:11" x14ac:dyDescent="0.2">
      <c r="B22" s="9"/>
      <c r="C22" s="9">
        <v>4.2000000000000003E-2</v>
      </c>
      <c r="D22" s="9">
        <v>4.3999999999999997E-2</v>
      </c>
      <c r="E22" s="9">
        <v>4.5999999999999999E-2</v>
      </c>
      <c r="F22" s="9"/>
    </row>
    <row r="23" spans="1:11" x14ac:dyDescent="0.2">
      <c r="A23" s="3" t="s">
        <v>3</v>
      </c>
      <c r="B23" s="13"/>
      <c r="C23" s="13">
        <f>C21-C22</f>
        <v>0.16199999999999998</v>
      </c>
      <c r="D23" s="13">
        <f t="shared" ref="D23:E23" si="17">D21-D22</f>
        <v>0.16499999999999998</v>
      </c>
      <c r="E23" s="13">
        <f t="shared" si="17"/>
        <v>0.15799999999999997</v>
      </c>
      <c r="F23" s="13"/>
    </row>
    <row r="24" spans="1:11" x14ac:dyDescent="0.2">
      <c r="B24" s="9"/>
      <c r="C24" s="9">
        <v>0.20799999999999999</v>
      </c>
      <c r="D24" s="9">
        <v>0.19</v>
      </c>
      <c r="E24" s="9">
        <v>0.21199999999999999</v>
      </c>
      <c r="F24" s="9"/>
    </row>
    <row r="25" spans="1:11" x14ac:dyDescent="0.2">
      <c r="B25" s="9"/>
      <c r="C25" s="9">
        <v>4.4999999999999998E-2</v>
      </c>
      <c r="D25" s="9">
        <v>4.4999999999999998E-2</v>
      </c>
      <c r="E25" s="9">
        <v>4.2999999999999997E-2</v>
      </c>
      <c r="F25" s="9"/>
    </row>
    <row r="26" spans="1:11" x14ac:dyDescent="0.2">
      <c r="A26" s="3" t="s">
        <v>3</v>
      </c>
      <c r="B26" s="13"/>
      <c r="C26" s="13">
        <f>C24-C25</f>
        <v>0.16299999999999998</v>
      </c>
      <c r="D26" s="13">
        <f>D24-D25</f>
        <v>0.14500000000000002</v>
      </c>
      <c r="E26" s="13">
        <f>E24-E25</f>
        <v>0.16899999999999998</v>
      </c>
      <c r="F26" s="13"/>
    </row>
    <row r="27" spans="1:11" x14ac:dyDescent="0.2">
      <c r="B27" s="9"/>
      <c r="C27" s="9"/>
      <c r="D27" s="9"/>
      <c r="E27" s="9"/>
      <c r="F27" s="9"/>
    </row>
    <row r="28" spans="1:11" x14ac:dyDescent="0.2">
      <c r="B28" s="9"/>
      <c r="C28" s="9"/>
      <c r="D28" s="9"/>
      <c r="E28" s="9"/>
      <c r="F28" s="9"/>
    </row>
    <row r="29" spans="1:11" x14ac:dyDescent="0.2">
      <c r="A29" s="3" t="s">
        <v>3</v>
      </c>
      <c r="B29" s="13"/>
      <c r="C29" s="13"/>
      <c r="D29" s="13"/>
      <c r="E29" s="13"/>
      <c r="F29" s="13"/>
    </row>
    <row r="30" spans="1:11" x14ac:dyDescent="0.2">
      <c r="B30" s="9"/>
      <c r="C30" s="9"/>
      <c r="D30" s="9"/>
      <c r="E30" s="9"/>
      <c r="F30" s="9"/>
    </row>
    <row r="31" spans="1:11" x14ac:dyDescent="0.2">
      <c r="B31" s="9"/>
      <c r="C31" s="9"/>
      <c r="D31" s="9"/>
      <c r="E31" s="9"/>
      <c r="F31" s="9"/>
    </row>
    <row r="32" spans="1:11" x14ac:dyDescent="0.2">
      <c r="A32" s="3" t="s">
        <v>3</v>
      </c>
      <c r="B32" s="13"/>
      <c r="C32" s="13"/>
      <c r="D32" s="13"/>
      <c r="E32" s="13"/>
      <c r="F32" s="13"/>
    </row>
    <row r="33" spans="1:6" x14ac:dyDescent="0.2">
      <c r="A33" s="6" t="s">
        <v>4</v>
      </c>
      <c r="B33" s="6"/>
      <c r="C33" s="7">
        <f>AVERAGE(C23,C26)</f>
        <v>0.16249999999999998</v>
      </c>
      <c r="D33" s="7">
        <f t="shared" ref="D33:E33" si="18">AVERAGE(D23,D26)</f>
        <v>0.155</v>
      </c>
      <c r="E33" s="7">
        <f t="shared" si="18"/>
        <v>0.16349999999999998</v>
      </c>
      <c r="F33" s="7" t="e">
        <f t="shared" ref="F33" si="19">AVERAGE(F23,F26,F29,F32)</f>
        <v>#DIV/0!</v>
      </c>
    </row>
    <row r="34" spans="1:6" x14ac:dyDescent="0.2">
      <c r="A34" s="6" t="s">
        <v>1</v>
      </c>
      <c r="B34" s="6"/>
      <c r="C34" s="6">
        <f t="shared" ref="C34:E34" si="20">STDEV(C23,C26)</f>
        <v>7.0710678118654816E-4</v>
      </c>
      <c r="D34" s="6">
        <f t="shared" si="20"/>
        <v>1.4142135623730925E-2</v>
      </c>
      <c r="E34" s="6">
        <f t="shared" si="20"/>
        <v>7.7781745930520299E-3</v>
      </c>
      <c r="F34" s="6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B37" s="60"/>
      <c r="C37" s="60"/>
      <c r="D37" s="60"/>
      <c r="E37" s="60"/>
      <c r="F37" s="60"/>
    </row>
    <row r="38" spans="1:6" x14ac:dyDescent="0.2">
      <c r="B38" s="9"/>
      <c r="C38" s="9">
        <v>0.20799999999999999</v>
      </c>
      <c r="D38" s="9">
        <v>0.20899999999999999</v>
      </c>
      <c r="E38" s="9">
        <v>0.20399999999999999</v>
      </c>
      <c r="F38" s="9"/>
    </row>
    <row r="39" spans="1:6" x14ac:dyDescent="0.2">
      <c r="B39" s="9"/>
      <c r="C39" s="9">
        <v>4.4999999999999998E-2</v>
      </c>
      <c r="D39" s="9">
        <v>4.4999999999999998E-2</v>
      </c>
      <c r="E39" s="9">
        <v>3.7999999999999999E-2</v>
      </c>
      <c r="F39" s="9"/>
    </row>
    <row r="40" spans="1:6" x14ac:dyDescent="0.2">
      <c r="A40" s="3" t="s">
        <v>3</v>
      </c>
      <c r="B40" s="13"/>
      <c r="C40" s="13">
        <f t="shared" ref="C40:E40" si="21">C38-C39</f>
        <v>0.16299999999999998</v>
      </c>
      <c r="D40" s="13">
        <f t="shared" si="21"/>
        <v>0.16399999999999998</v>
      </c>
      <c r="E40" s="13">
        <f t="shared" si="21"/>
        <v>0.16599999999999998</v>
      </c>
      <c r="F40" s="13"/>
    </row>
    <row r="41" spans="1:6" x14ac:dyDescent="0.2">
      <c r="B41" s="9"/>
      <c r="C41" s="9">
        <v>0.20799999999999999</v>
      </c>
      <c r="D41" s="9">
        <v>0.19800000000000001</v>
      </c>
      <c r="E41" s="9">
        <v>0.193</v>
      </c>
      <c r="F41" s="9"/>
    </row>
    <row r="42" spans="1:6" x14ac:dyDescent="0.2">
      <c r="B42" s="9"/>
      <c r="C42" s="9">
        <v>4.5999999999999999E-2</v>
      </c>
      <c r="D42" s="9">
        <v>4.3999999999999997E-2</v>
      </c>
      <c r="E42" s="9">
        <v>4.5999999999999999E-2</v>
      </c>
      <c r="F42" s="9"/>
    </row>
    <row r="43" spans="1:6" x14ac:dyDescent="0.2">
      <c r="A43" s="3" t="s">
        <v>3</v>
      </c>
      <c r="B43" s="13"/>
      <c r="C43" s="13">
        <f>C41-C42</f>
        <v>0.16199999999999998</v>
      </c>
      <c r="D43" s="13">
        <f>D41-D42</f>
        <v>0.15400000000000003</v>
      </c>
      <c r="E43" s="13">
        <f>E41-E42</f>
        <v>0.14700000000000002</v>
      </c>
      <c r="F43" s="13"/>
    </row>
    <row r="44" spans="1:6" x14ac:dyDescent="0.2">
      <c r="B44" s="9"/>
      <c r="C44" s="9"/>
      <c r="D44" s="9"/>
      <c r="E44" s="9"/>
      <c r="F44" s="9"/>
    </row>
    <row r="45" spans="1:6" x14ac:dyDescent="0.2">
      <c r="B45" s="9"/>
      <c r="C45" s="9"/>
      <c r="D45" s="9"/>
      <c r="E45" s="9"/>
      <c r="F45" s="9"/>
    </row>
    <row r="46" spans="1:6" x14ac:dyDescent="0.2">
      <c r="A46" s="3" t="s">
        <v>3</v>
      </c>
      <c r="B46" s="13"/>
      <c r="C46" s="13"/>
      <c r="D46" s="13"/>
      <c r="E46" s="13"/>
      <c r="F46" s="13"/>
    </row>
    <row r="47" spans="1:6" x14ac:dyDescent="0.2">
      <c r="B47" s="9"/>
      <c r="C47" s="9"/>
      <c r="D47" s="9"/>
      <c r="E47" s="9"/>
      <c r="F47" s="9"/>
    </row>
    <row r="48" spans="1:6" x14ac:dyDescent="0.2">
      <c r="B48" s="9"/>
      <c r="C48" s="9"/>
      <c r="D48" s="9"/>
      <c r="E48" s="9"/>
      <c r="F48" s="9"/>
    </row>
    <row r="49" spans="1:6" x14ac:dyDescent="0.2">
      <c r="A49" s="3" t="s">
        <v>3</v>
      </c>
      <c r="B49" s="13"/>
      <c r="C49" s="13"/>
      <c r="D49" s="13"/>
      <c r="E49" s="13"/>
      <c r="F49" s="13"/>
    </row>
    <row r="50" spans="1:6" x14ac:dyDescent="0.2">
      <c r="A50" s="6" t="s">
        <v>4</v>
      </c>
      <c r="B50" s="6"/>
      <c r="C50" s="7">
        <f>AVERAGE(C40,C43)</f>
        <v>0.16249999999999998</v>
      </c>
      <c r="D50" s="7">
        <f t="shared" ref="D50:E50" si="22">AVERAGE(D40,D43)</f>
        <v>0.159</v>
      </c>
      <c r="E50" s="7">
        <f t="shared" si="22"/>
        <v>0.1565</v>
      </c>
      <c r="F50" s="7" t="e">
        <f t="shared" ref="F50" si="23">AVERAGE(F40,F43,F46,F49)</f>
        <v>#DIV/0!</v>
      </c>
    </row>
    <row r="51" spans="1:6" x14ac:dyDescent="0.2">
      <c r="A51" s="6" t="s">
        <v>1</v>
      </c>
      <c r="B51" s="6"/>
      <c r="C51" s="6">
        <f t="shared" ref="C51:E51" si="24">STDEV(C40,C43)</f>
        <v>7.0710678118654816E-4</v>
      </c>
      <c r="D51" s="6">
        <f t="shared" si="24"/>
        <v>7.0710678118654424E-3</v>
      </c>
      <c r="E51" s="6">
        <f t="shared" si="24"/>
        <v>1.3435028842544376E-2</v>
      </c>
      <c r="F51" s="6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B54" s="60"/>
      <c r="C54" s="60"/>
      <c r="D54" s="60"/>
      <c r="E54" s="60"/>
      <c r="F54" s="60"/>
    </row>
    <row r="55" spans="1:6" x14ac:dyDescent="0.2">
      <c r="B55" s="9"/>
      <c r="C55" s="9">
        <v>0.21199999999999999</v>
      </c>
      <c r="D55" s="9">
        <v>0.214</v>
      </c>
      <c r="E55" s="9">
        <v>0.20899999999999999</v>
      </c>
      <c r="F55" s="9"/>
    </row>
    <row r="56" spans="1:6" x14ac:dyDescent="0.2">
      <c r="B56" s="9"/>
      <c r="C56" s="9">
        <v>4.5999999999999999E-2</v>
      </c>
      <c r="D56" s="9">
        <v>4.4999999999999998E-2</v>
      </c>
      <c r="E56" s="9">
        <v>4.7E-2</v>
      </c>
      <c r="F56" s="9"/>
    </row>
    <row r="57" spans="1:6" x14ac:dyDescent="0.2">
      <c r="A57" s="3" t="s">
        <v>3</v>
      </c>
      <c r="B57" s="13"/>
      <c r="C57" s="13">
        <f t="shared" ref="C57:E57" si="25">C55-C56</f>
        <v>0.16599999999999998</v>
      </c>
      <c r="D57" s="13">
        <f t="shared" si="25"/>
        <v>0.16899999999999998</v>
      </c>
      <c r="E57" s="13">
        <f t="shared" si="25"/>
        <v>0.16199999999999998</v>
      </c>
      <c r="F57" s="13"/>
    </row>
    <row r="58" spans="1:6" x14ac:dyDescent="0.2">
      <c r="B58" s="9"/>
      <c r="C58" s="9">
        <v>0.214</v>
      </c>
      <c r="D58" s="9">
        <v>0.19900000000000001</v>
      </c>
      <c r="E58" s="9">
        <v>0.23699999999999999</v>
      </c>
      <c r="F58" s="9"/>
    </row>
    <row r="59" spans="1:6" x14ac:dyDescent="0.2">
      <c r="B59" s="9"/>
      <c r="C59" s="9">
        <v>4.2000000000000003E-2</v>
      </c>
      <c r="D59" s="9">
        <v>3.5999999999999997E-2</v>
      </c>
      <c r="E59" s="9">
        <v>4.7E-2</v>
      </c>
      <c r="F59" s="9"/>
    </row>
    <row r="60" spans="1:6" x14ac:dyDescent="0.2">
      <c r="A60" s="3" t="s">
        <v>3</v>
      </c>
      <c r="B60" s="13"/>
      <c r="C60" s="13">
        <f>C58-C59</f>
        <v>0.17199999999999999</v>
      </c>
      <c r="D60" s="13">
        <f>D58-D59</f>
        <v>0.16300000000000001</v>
      </c>
      <c r="E60" s="13">
        <f>E58-E59</f>
        <v>0.19</v>
      </c>
      <c r="F60" s="13"/>
    </row>
    <row r="61" spans="1:6" x14ac:dyDescent="0.2">
      <c r="B61" s="9"/>
      <c r="C61" s="9"/>
      <c r="D61" s="9"/>
      <c r="E61" s="9"/>
      <c r="F61" s="9"/>
    </row>
    <row r="62" spans="1:6" x14ac:dyDescent="0.2">
      <c r="B62" s="9"/>
      <c r="C62" s="9"/>
      <c r="D62" s="9"/>
      <c r="E62" s="9"/>
      <c r="F62" s="9"/>
    </row>
    <row r="63" spans="1:6" x14ac:dyDescent="0.2">
      <c r="A63" s="3" t="s">
        <v>3</v>
      </c>
      <c r="B63" s="13"/>
      <c r="C63" s="13"/>
      <c r="D63" s="13"/>
      <c r="E63" s="13"/>
      <c r="F63" s="13"/>
    </row>
    <row r="64" spans="1:6" x14ac:dyDescent="0.2">
      <c r="B64" s="9"/>
      <c r="C64" s="9"/>
      <c r="D64" s="9"/>
      <c r="E64" s="9"/>
      <c r="F64" s="9"/>
    </row>
    <row r="65" spans="1:6" x14ac:dyDescent="0.2">
      <c r="B65" s="9"/>
      <c r="C65" s="9"/>
      <c r="D65" s="9"/>
      <c r="E65" s="9"/>
      <c r="F65" s="9"/>
    </row>
    <row r="66" spans="1:6" x14ac:dyDescent="0.2">
      <c r="A66" s="3" t="s">
        <v>3</v>
      </c>
      <c r="B66" s="13"/>
      <c r="C66" s="13"/>
      <c r="D66" s="13"/>
      <c r="E66" s="13"/>
      <c r="F66" s="13"/>
    </row>
    <row r="67" spans="1:6" x14ac:dyDescent="0.2">
      <c r="A67" s="6" t="s">
        <v>4</v>
      </c>
      <c r="B67" s="6"/>
      <c r="C67" s="7">
        <f>AVERAGE(C57,C60)</f>
        <v>0.16899999999999998</v>
      </c>
      <c r="D67" s="7">
        <f t="shared" ref="D67:E67" si="26">AVERAGE(D57,D60)</f>
        <v>0.16599999999999998</v>
      </c>
      <c r="E67" s="7">
        <f t="shared" si="26"/>
        <v>0.17599999999999999</v>
      </c>
      <c r="F67" s="7" t="e">
        <f t="shared" ref="F67" si="27">AVERAGE(F57,F60,F63,F66)</f>
        <v>#DIV/0!</v>
      </c>
    </row>
    <row r="68" spans="1:6" x14ac:dyDescent="0.2">
      <c r="A68" s="6" t="s">
        <v>1</v>
      </c>
      <c r="B68" s="6"/>
      <c r="C68" s="6">
        <f t="shared" ref="C68:E68" si="28">STDEV(C57,C60)</f>
        <v>4.2426406871192892E-3</v>
      </c>
      <c r="D68" s="6">
        <f t="shared" si="28"/>
        <v>4.2426406871192692E-3</v>
      </c>
      <c r="E68" s="6">
        <f t="shared" si="28"/>
        <v>1.9798989873223347E-2</v>
      </c>
      <c r="F68" s="6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B71" s="60"/>
      <c r="C71" s="60"/>
      <c r="D71" s="60"/>
      <c r="E71" s="60"/>
      <c r="F71" s="60"/>
    </row>
    <row r="72" spans="1:6" x14ac:dyDescent="0.2">
      <c r="B72" s="9"/>
      <c r="C72" s="28">
        <v>0.20200000000000001</v>
      </c>
      <c r="D72" s="9"/>
      <c r="E72" s="9"/>
      <c r="F72" s="9"/>
    </row>
    <row r="73" spans="1:6" x14ac:dyDescent="0.2">
      <c r="B73" s="9"/>
      <c r="C73" s="43">
        <v>4.8000000000000001E-2</v>
      </c>
      <c r="D73" s="9"/>
      <c r="E73" s="9"/>
      <c r="F73" s="9"/>
    </row>
    <row r="74" spans="1:6" x14ac:dyDescent="0.2">
      <c r="A74" s="3" t="s">
        <v>3</v>
      </c>
      <c r="B74" s="13"/>
      <c r="C74" s="13">
        <f t="shared" ref="C74" si="29">C72-C73</f>
        <v>0.15400000000000003</v>
      </c>
      <c r="D74" s="13"/>
      <c r="E74" s="13">
        <f t="shared" ref="E74" si="30">E72-E73</f>
        <v>0</v>
      </c>
      <c r="F74" s="13"/>
    </row>
    <row r="75" spans="1:6" x14ac:dyDescent="0.2">
      <c r="B75" s="9"/>
      <c r="C75" s="28">
        <v>0.23499999999999999</v>
      </c>
      <c r="D75" s="9"/>
      <c r="E75" s="9"/>
      <c r="F75" s="9"/>
    </row>
    <row r="76" spans="1:6" x14ac:dyDescent="0.2">
      <c r="B76" s="9"/>
      <c r="C76" s="29">
        <v>3.5999999999999997E-2</v>
      </c>
      <c r="D76" s="9"/>
      <c r="E76" s="9"/>
      <c r="F76" s="9"/>
    </row>
    <row r="77" spans="1:6" x14ac:dyDescent="0.2">
      <c r="A77" s="3" t="s">
        <v>3</v>
      </c>
      <c r="B77" s="13"/>
      <c r="C77" s="13">
        <f t="shared" ref="C77" si="31">C75-C76</f>
        <v>0.19899999999999998</v>
      </c>
      <c r="D77" s="13"/>
      <c r="E77" s="13"/>
      <c r="F77" s="13"/>
    </row>
    <row r="78" spans="1:6" x14ac:dyDescent="0.2">
      <c r="B78" s="9"/>
      <c r="C78" s="28">
        <v>0.20200000000000001</v>
      </c>
      <c r="D78" s="9"/>
      <c r="E78" s="9"/>
      <c r="F78" s="9"/>
    </row>
    <row r="79" spans="1:6" x14ac:dyDescent="0.2">
      <c r="B79" s="9"/>
      <c r="C79" s="29">
        <v>3.5999999999999997E-2</v>
      </c>
      <c r="D79" s="9"/>
      <c r="E79" s="9"/>
      <c r="F79" s="9"/>
    </row>
    <row r="80" spans="1:6" x14ac:dyDescent="0.2">
      <c r="A80" s="3" t="s">
        <v>3</v>
      </c>
      <c r="B80" s="13"/>
      <c r="C80" s="13">
        <f t="shared" ref="C80" si="32">C78-C79</f>
        <v>0.16600000000000001</v>
      </c>
      <c r="D80" s="13"/>
      <c r="E80" s="13"/>
      <c r="F80" s="13"/>
    </row>
    <row r="81" spans="1:6" x14ac:dyDescent="0.2">
      <c r="B81" s="9"/>
      <c r="C81" s="28">
        <v>0.23300000000000001</v>
      </c>
      <c r="D81" s="9"/>
      <c r="E81" s="9"/>
      <c r="F81" s="9"/>
    </row>
    <row r="82" spans="1:6" x14ac:dyDescent="0.2">
      <c r="B82" s="9"/>
      <c r="C82" s="30">
        <v>4.4999999999999998E-2</v>
      </c>
      <c r="D82" s="9"/>
      <c r="E82" s="9"/>
      <c r="F82" s="9"/>
    </row>
    <row r="83" spans="1:6" x14ac:dyDescent="0.2">
      <c r="A83" s="3" t="s">
        <v>3</v>
      </c>
      <c r="B83" s="13"/>
      <c r="C83" s="13">
        <f t="shared" ref="C83" si="33">C81-C82</f>
        <v>0.188</v>
      </c>
      <c r="D83" s="13"/>
      <c r="E83" s="13"/>
      <c r="F83" s="13"/>
    </row>
    <row r="84" spans="1:6" x14ac:dyDescent="0.2">
      <c r="A84" s="6" t="s">
        <v>4</v>
      </c>
      <c r="B84" s="6"/>
      <c r="C84" s="7">
        <f>AVERAGE(C74,C77,C80,C83)</f>
        <v>0.17675000000000002</v>
      </c>
      <c r="D84" s="7" t="e">
        <f t="shared" ref="D84:F84" si="34">AVERAGE(D74,D77,D80,D83)</f>
        <v>#DIV/0!</v>
      </c>
      <c r="E84" s="7">
        <f t="shared" si="34"/>
        <v>0</v>
      </c>
      <c r="F84" s="7" t="e">
        <f t="shared" si="34"/>
        <v>#DIV/0!</v>
      </c>
    </row>
    <row r="85" spans="1:6" x14ac:dyDescent="0.2">
      <c r="A85" s="6" t="s">
        <v>1</v>
      </c>
      <c r="B85" s="6"/>
      <c r="C85" s="6">
        <f>STDEV(C74,C77,C80,C83)</f>
        <v>2.0451161336217542E-2</v>
      </c>
      <c r="D85" s="6"/>
      <c r="E85" s="6" t="e">
        <f t="shared" ref="E85" si="35">STDEV(E74,E77,E80,E83)</f>
        <v>#DIV/0!</v>
      </c>
      <c r="F85" s="6"/>
    </row>
    <row r="86" spans="1:6" x14ac:dyDescent="0.2">
      <c r="A86" s="1"/>
      <c r="B86" s="1"/>
      <c r="C86" s="1"/>
      <c r="D86" s="1"/>
      <c r="E86" s="1"/>
      <c r="F86" s="1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B88" s="60"/>
      <c r="C88" s="60"/>
      <c r="D88" s="60"/>
      <c r="E88" s="60"/>
      <c r="F88" s="60"/>
    </row>
    <row r="89" spans="1:6" x14ac:dyDescent="0.2">
      <c r="B89" s="9"/>
      <c r="C89" s="9"/>
      <c r="D89" s="9"/>
      <c r="E89" s="9"/>
      <c r="F89" s="9"/>
    </row>
    <row r="90" spans="1:6" x14ac:dyDescent="0.2">
      <c r="B90" s="9"/>
      <c r="C90" s="9"/>
      <c r="D90" s="9"/>
      <c r="E90" s="9"/>
      <c r="F90" s="9"/>
    </row>
    <row r="91" spans="1:6" x14ac:dyDescent="0.2">
      <c r="A91" s="3" t="s">
        <v>3</v>
      </c>
      <c r="B91" s="13"/>
      <c r="C91" s="13"/>
      <c r="D91" s="13"/>
      <c r="E91" s="13"/>
      <c r="F91" s="13"/>
    </row>
    <row r="92" spans="1:6" x14ac:dyDescent="0.2">
      <c r="B92" s="9"/>
      <c r="C92" s="9"/>
      <c r="D92" s="9"/>
      <c r="E92" s="9"/>
      <c r="F92" s="9"/>
    </row>
    <row r="93" spans="1:6" x14ac:dyDescent="0.2">
      <c r="B93" s="9"/>
      <c r="C93" s="9"/>
      <c r="D93" s="9"/>
      <c r="E93" s="9"/>
      <c r="F93" s="9"/>
    </row>
    <row r="94" spans="1:6" x14ac:dyDescent="0.2">
      <c r="A94" s="3" t="s">
        <v>3</v>
      </c>
      <c r="B94" s="13"/>
      <c r="C94" s="13"/>
      <c r="D94" s="13"/>
      <c r="E94" s="13"/>
      <c r="F94" s="13"/>
    </row>
    <row r="95" spans="1:6" x14ac:dyDescent="0.2">
      <c r="B95" s="9"/>
      <c r="C95" s="9"/>
      <c r="D95" s="9"/>
      <c r="E95" s="9"/>
      <c r="F95" s="9"/>
    </row>
    <row r="96" spans="1:6" x14ac:dyDescent="0.2">
      <c r="B96" s="9"/>
      <c r="C96" s="9"/>
      <c r="D96" s="9"/>
      <c r="E96" s="9"/>
      <c r="F96" s="9"/>
    </row>
    <row r="97" spans="1:6" x14ac:dyDescent="0.2">
      <c r="A97" s="3" t="s">
        <v>3</v>
      </c>
      <c r="B97" s="13"/>
      <c r="C97" s="13"/>
      <c r="D97" s="13"/>
      <c r="E97" s="13"/>
      <c r="F97" s="13"/>
    </row>
    <row r="98" spans="1:6" x14ac:dyDescent="0.2">
      <c r="B98" s="9"/>
      <c r="C98" s="9"/>
      <c r="D98" s="9"/>
      <c r="E98" s="9"/>
      <c r="F98" s="9"/>
    </row>
    <row r="99" spans="1:6" x14ac:dyDescent="0.2">
      <c r="B99" s="9"/>
      <c r="C99" s="9"/>
      <c r="D99" s="9"/>
      <c r="E99" s="9"/>
      <c r="F99" s="9"/>
    </row>
    <row r="100" spans="1:6" x14ac:dyDescent="0.2">
      <c r="A100" s="3" t="s">
        <v>3</v>
      </c>
      <c r="B100" s="13"/>
      <c r="C100" s="13"/>
      <c r="D100" s="13"/>
      <c r="E100" s="13"/>
      <c r="F100" s="13"/>
    </row>
    <row r="101" spans="1:6" x14ac:dyDescent="0.2">
      <c r="A101" s="6" t="s">
        <v>4</v>
      </c>
      <c r="B101" s="6"/>
      <c r="C101" s="7"/>
      <c r="D101" s="7"/>
      <c r="E101" s="7"/>
      <c r="F101" s="7"/>
    </row>
    <row r="102" spans="1:6" x14ac:dyDescent="0.2">
      <c r="A102" s="6" t="s">
        <v>1</v>
      </c>
      <c r="B102" s="6"/>
      <c r="C102" s="6"/>
      <c r="D102" s="6"/>
      <c r="E102" s="6"/>
      <c r="F102" s="6"/>
    </row>
  </sheetData>
  <mergeCells count="6">
    <mergeCell ref="B88:F88"/>
    <mergeCell ref="B2:F2"/>
    <mergeCell ref="B20:F20"/>
    <mergeCell ref="B37:F37"/>
    <mergeCell ref="B54:F54"/>
    <mergeCell ref="B71:F71"/>
  </mergeCells>
  <conditionalFormatting sqref="B18:H18">
    <cfRule type="colorScale" priority="13">
      <colorScale>
        <cfvo type="min"/>
        <cfvo type="max"/>
        <color rgb="FFFCFCFF"/>
        <color rgb="FFF8696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:W9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10B4-4AB6-47ED-B6B8-C8AF79421EC1}">
  <dimension ref="A2:W98"/>
  <sheetViews>
    <sheetView topLeftCell="I11" zoomScale="144" zoomScaleNormal="265" workbookViewId="0">
      <selection activeCell="P24" sqref="P24"/>
    </sheetView>
  </sheetViews>
  <sheetFormatPr baseColWidth="10" defaultColWidth="8.83203125" defaultRowHeight="15" x14ac:dyDescent="0.2"/>
  <cols>
    <col min="1" max="1" width="16.5" customWidth="1"/>
    <col min="2" max="2" width="11.5" bestFit="1" customWidth="1"/>
    <col min="3" max="3" width="12.1640625" bestFit="1" customWidth="1"/>
    <col min="4" max="5" width="12" customWidth="1"/>
    <col min="6" max="6" width="10.83203125" bestFit="1" customWidth="1"/>
    <col min="9" max="11" width="8.83203125" bestFit="1" customWidth="1"/>
    <col min="12" max="13" width="11.83203125" bestFit="1" customWidth="1"/>
    <col min="14" max="15" width="8.83203125" bestFit="1" customWidth="1"/>
  </cols>
  <sheetData>
    <row r="2" spans="1:23" ht="16" thickBot="1" x14ac:dyDescent="0.25">
      <c r="B2" s="61" t="s">
        <v>8</v>
      </c>
      <c r="C2" s="61"/>
      <c r="D2" s="61"/>
      <c r="E2" s="61"/>
      <c r="F2" s="61"/>
      <c r="H2" t="s">
        <v>33</v>
      </c>
      <c r="I2" s="57" t="s">
        <v>51</v>
      </c>
      <c r="J2" s="59" t="s">
        <v>52</v>
      </c>
      <c r="K2" s="41" t="s">
        <v>53</v>
      </c>
      <c r="L2" s="41" t="s">
        <v>54</v>
      </c>
      <c r="M2" s="41" t="s">
        <v>55</v>
      </c>
      <c r="N2" s="41" t="s">
        <v>56</v>
      </c>
      <c r="O2" s="41" t="s">
        <v>57</v>
      </c>
      <c r="P2" s="41" t="s">
        <v>58</v>
      </c>
      <c r="Q2" s="41" t="s">
        <v>59</v>
      </c>
      <c r="R2" s="41" t="s">
        <v>60</v>
      </c>
      <c r="S2" s="41" t="s">
        <v>61</v>
      </c>
      <c r="T2" s="41" t="s">
        <v>62</v>
      </c>
      <c r="U2" s="41" t="s">
        <v>63</v>
      </c>
      <c r="V2" s="42" t="s">
        <v>64</v>
      </c>
      <c r="W2" s="58" t="s">
        <v>50</v>
      </c>
    </row>
    <row r="3" spans="1:23" ht="17" thickBot="1" x14ac:dyDescent="0.25">
      <c r="B3" s="15" t="s">
        <v>7</v>
      </c>
      <c r="C3" s="11">
        <v>2.5</v>
      </c>
      <c r="D3" s="11">
        <v>5</v>
      </c>
      <c r="E3" s="11">
        <v>7.5</v>
      </c>
      <c r="F3" s="12" t="s">
        <v>6</v>
      </c>
      <c r="I3">
        <f>B6</f>
        <v>0.20500000000000002</v>
      </c>
      <c r="J3">
        <f>$C$75</f>
        <v>0.221</v>
      </c>
      <c r="K3">
        <f>C6</f>
        <v>0.20900000000000002</v>
      </c>
      <c r="L3">
        <f>D6</f>
        <v>0.23000000000000004</v>
      </c>
      <c r="M3">
        <f>E6</f>
        <v>0.22</v>
      </c>
      <c r="N3">
        <f t="shared" ref="N3:P3" si="0">C23</f>
        <v>0.20700000000000002</v>
      </c>
      <c r="O3">
        <f t="shared" si="0"/>
        <v>0.24099999999999999</v>
      </c>
      <c r="P3">
        <f t="shared" si="0"/>
        <v>0.23200000000000004</v>
      </c>
      <c r="Q3">
        <f t="shared" ref="Q3:S3" si="1">C40</f>
        <v>0.25900000000000001</v>
      </c>
      <c r="R3">
        <f t="shared" si="1"/>
        <v>0.16999999999999998</v>
      </c>
      <c r="S3">
        <f t="shared" si="1"/>
        <v>0.245</v>
      </c>
      <c r="T3">
        <f t="shared" ref="T3:V3" si="2">C57</f>
        <v>0.23700000000000002</v>
      </c>
      <c r="U3">
        <f t="shared" si="2"/>
        <v>0.19900000000000001</v>
      </c>
      <c r="V3">
        <f t="shared" si="2"/>
        <v>0.182</v>
      </c>
      <c r="W3">
        <f>$F$6</f>
        <v>0.73799999999999999</v>
      </c>
    </row>
    <row r="4" spans="1:23" x14ac:dyDescent="0.2">
      <c r="B4" s="10">
        <v>0.254</v>
      </c>
      <c r="C4" s="10">
        <v>0.25800000000000001</v>
      </c>
      <c r="D4" s="10">
        <v>0.27300000000000002</v>
      </c>
      <c r="E4" s="9">
        <v>0.25900000000000001</v>
      </c>
      <c r="F4" s="49">
        <v>0.80400000000000005</v>
      </c>
      <c r="I4">
        <f>B9</f>
        <v>0.22000000000000003</v>
      </c>
      <c r="J4">
        <f>$C$72</f>
        <v>0.20600000000000002</v>
      </c>
      <c r="K4">
        <f>C9</f>
        <v>0.20700000000000002</v>
      </c>
      <c r="L4">
        <f>D9</f>
        <v>0.23400000000000004</v>
      </c>
      <c r="M4">
        <f>E9</f>
        <v>0.22000000000000003</v>
      </c>
      <c r="N4">
        <f t="shared" ref="N4:P4" si="3">C26</f>
        <v>0.22</v>
      </c>
      <c r="O4">
        <f t="shared" si="3"/>
        <v>0.22300000000000003</v>
      </c>
      <c r="P4">
        <f t="shared" si="3"/>
        <v>0.22700000000000001</v>
      </c>
      <c r="Q4">
        <f t="shared" ref="Q4:S4" si="4">C43</f>
        <v>0.14699999999999999</v>
      </c>
      <c r="R4">
        <f t="shared" si="4"/>
        <v>0.218</v>
      </c>
      <c r="S4">
        <f t="shared" si="4"/>
        <v>0.20399999999999999</v>
      </c>
      <c r="T4">
        <f t="shared" ref="T4:V4" si="5">C60</f>
        <v>0.24200000000000002</v>
      </c>
      <c r="U4">
        <f t="shared" si="5"/>
        <v>0.21200000000000002</v>
      </c>
      <c r="V4">
        <f t="shared" si="5"/>
        <v>0.17599999999999999</v>
      </c>
      <c r="W4">
        <f>$F$9</f>
        <v>0.88100000000000001</v>
      </c>
    </row>
    <row r="5" spans="1:23" x14ac:dyDescent="0.2">
      <c r="B5" s="9">
        <v>4.9000000000000002E-2</v>
      </c>
      <c r="C5" s="9">
        <v>4.9000000000000002E-2</v>
      </c>
      <c r="D5" s="9">
        <v>4.2999999999999997E-2</v>
      </c>
      <c r="E5" s="9">
        <v>3.9E-2</v>
      </c>
      <c r="F5" s="50">
        <v>6.6000000000000003E-2</v>
      </c>
    </row>
    <row r="6" spans="1:23" x14ac:dyDescent="0.2">
      <c r="A6" s="3" t="s">
        <v>3</v>
      </c>
      <c r="B6" s="13">
        <f t="shared" ref="B6:D6" si="6">B4-B5</f>
        <v>0.20500000000000002</v>
      </c>
      <c r="C6" s="13">
        <f t="shared" si="6"/>
        <v>0.20900000000000002</v>
      </c>
      <c r="D6" s="13">
        <f t="shared" si="6"/>
        <v>0.23000000000000004</v>
      </c>
      <c r="E6" s="13">
        <f t="shared" ref="E6" si="7">E4-E5</f>
        <v>0.22</v>
      </c>
      <c r="F6" s="13">
        <f t="shared" ref="F6" si="8">F4-F5</f>
        <v>0.73799999999999999</v>
      </c>
    </row>
    <row r="7" spans="1:23" x14ac:dyDescent="0.2">
      <c r="B7" s="9">
        <v>0.26600000000000001</v>
      </c>
      <c r="C7" s="9">
        <v>0.26200000000000001</v>
      </c>
      <c r="D7" s="9">
        <v>0.28100000000000003</v>
      </c>
      <c r="E7" s="9">
        <v>0.26500000000000001</v>
      </c>
      <c r="F7" s="51">
        <v>0.95199999999999996</v>
      </c>
      <c r="H7" t="s">
        <v>29</v>
      </c>
      <c r="I7">
        <f>B16</f>
        <v>0.20850000000000002</v>
      </c>
      <c r="J7">
        <f t="shared" ref="J7:L7" si="9">C16</f>
        <v>0.20800000000000002</v>
      </c>
      <c r="K7">
        <f t="shared" si="9"/>
        <v>0.23200000000000004</v>
      </c>
      <c r="L7">
        <f t="shared" si="9"/>
        <v>0.22000000000000003</v>
      </c>
      <c r="M7">
        <f>E16</f>
        <v>0.22000000000000003</v>
      </c>
      <c r="N7">
        <f t="shared" ref="N7:P8" si="10">C33</f>
        <v>0.21350000000000002</v>
      </c>
      <c r="O7">
        <f t="shared" si="10"/>
        <v>0.23200000000000001</v>
      </c>
      <c r="P7">
        <f t="shared" si="10"/>
        <v>0.22950000000000004</v>
      </c>
      <c r="Q7">
        <f t="shared" ref="Q7:S8" si="11">C50</f>
        <v>0.20300000000000001</v>
      </c>
      <c r="R7">
        <f t="shared" si="11"/>
        <v>0.19400000000000001</v>
      </c>
      <c r="S7">
        <f t="shared" si="11"/>
        <v>0.22449999999999998</v>
      </c>
      <c r="T7">
        <f t="shared" ref="T7:V8" si="12">C67</f>
        <v>0.23950000000000002</v>
      </c>
      <c r="U7">
        <f t="shared" si="12"/>
        <v>0.20550000000000002</v>
      </c>
      <c r="V7">
        <f t="shared" si="12"/>
        <v>0.17899999999999999</v>
      </c>
      <c r="W7">
        <f>F16</f>
        <v>0.8095</v>
      </c>
    </row>
    <row r="8" spans="1:23" x14ac:dyDescent="0.2">
      <c r="B8" s="9">
        <v>4.5999999999999999E-2</v>
      </c>
      <c r="C8" s="9">
        <v>5.5E-2</v>
      </c>
      <c r="D8" s="9">
        <v>4.7E-2</v>
      </c>
      <c r="E8" s="9">
        <v>4.4999999999999998E-2</v>
      </c>
      <c r="F8" s="52">
        <v>7.0999999999999994E-2</v>
      </c>
      <c r="H8" t="s">
        <v>1</v>
      </c>
      <c r="I8">
        <f>B17</f>
        <v>7.7674534651540365E-3</v>
      </c>
      <c r="J8">
        <f t="shared" ref="J8:L8" si="13">C17</f>
        <v>1.4142135623730963E-3</v>
      </c>
      <c r="K8">
        <f t="shared" si="13"/>
        <v>2.8284271247461927E-3</v>
      </c>
      <c r="L8">
        <f t="shared" si="13"/>
        <v>2.7755575615628914E-17</v>
      </c>
      <c r="M8">
        <f>E17</f>
        <v>2.7755575615628914E-17</v>
      </c>
      <c r="N8">
        <f t="shared" si="10"/>
        <v>9.1923881554251061E-3</v>
      </c>
      <c r="O8">
        <f t="shared" si="10"/>
        <v>1.2727922061357828E-2</v>
      </c>
      <c r="P8">
        <f t="shared" si="10"/>
        <v>3.5355339059327607E-3</v>
      </c>
      <c r="Q8">
        <f t="shared" si="11"/>
        <v>7.9195959492893236E-2</v>
      </c>
      <c r="R8">
        <f t="shared" si="11"/>
        <v>3.3941125496954078E-2</v>
      </c>
      <c r="S8">
        <f t="shared" si="11"/>
        <v>2.8991378028648453E-2</v>
      </c>
      <c r="T8">
        <f t="shared" si="12"/>
        <v>3.5355339059327407E-3</v>
      </c>
      <c r="U8">
        <f t="shared" si="12"/>
        <v>9.1923881554251269E-3</v>
      </c>
      <c r="V8">
        <f t="shared" si="12"/>
        <v>4.2426406871192892E-3</v>
      </c>
      <c r="W8">
        <f>F17</f>
        <v>0.10111626970967631</v>
      </c>
    </row>
    <row r="9" spans="1:23" x14ac:dyDescent="0.2">
      <c r="A9" s="3" t="s">
        <v>3</v>
      </c>
      <c r="B9" s="13">
        <f t="shared" ref="B9:C9" si="14">B7-B8</f>
        <v>0.22000000000000003</v>
      </c>
      <c r="C9" s="13">
        <f t="shared" si="14"/>
        <v>0.20700000000000002</v>
      </c>
      <c r="D9" s="13">
        <f t="shared" ref="D9" si="15">D7-D8</f>
        <v>0.23400000000000004</v>
      </c>
      <c r="E9" s="13">
        <f t="shared" ref="E9:F9" si="16">E7-E8</f>
        <v>0.22000000000000003</v>
      </c>
      <c r="F9" s="13">
        <f t="shared" si="16"/>
        <v>0.88100000000000001</v>
      </c>
      <c r="H9" t="s">
        <v>28</v>
      </c>
      <c r="I9" t="e">
        <v>#REF!</v>
      </c>
      <c r="J9" s="55">
        <f>TTEST(I3:I4,J3:J4,1,2)</f>
        <v>0.46674049473811302</v>
      </c>
      <c r="K9" s="55">
        <f>TTEST(I3:I4,K3:K4,1,2)</f>
        <v>0.30617127848572345</v>
      </c>
      <c r="L9" s="55">
        <f>TTEST(I3:I4,L3:L4,1,2)</f>
        <v>6.429340188546695E-2</v>
      </c>
      <c r="M9" s="55">
        <f>TTEST(I3:I4,M3:M4,1,2)</f>
        <v>0.21132486540518708</v>
      </c>
      <c r="N9" s="55">
        <f>TTEST(I3:I4,N3:N4,1,2)</f>
        <v>0.46446654727406522</v>
      </c>
      <c r="O9" s="55">
        <f>TTEST(I3:I4,O3:O4,1,2)</f>
        <v>0.11896325185564299</v>
      </c>
      <c r="P9" s="55">
        <f>TTEST(I3:I4,P3:P4,1,2)</f>
        <v>8.2247790894458161E-2</v>
      </c>
      <c r="Q9" s="55">
        <f>TTEST(I3:I4,Q3:Q4,1,2)</f>
        <v>0.44096873261912928</v>
      </c>
      <c r="R9" s="55">
        <f>TTEST(I3:I4,R3:R4,1,2)</f>
        <v>0.26923625496739745</v>
      </c>
      <c r="S9" s="55">
        <f>TTEST(I3:I4,S3:S4,1,2)</f>
        <v>0.31884599640825012</v>
      </c>
      <c r="T9" s="55">
        <f>TTEST(I3:I4,T3:T4,1,2)</f>
        <v>3.803951019032048E-2</v>
      </c>
      <c r="U9" s="55">
        <f>TTEST(I3:I4,U3:U4,1,2)</f>
        <v>0.27684815042783156</v>
      </c>
      <c r="V9" s="55">
        <f>TTEST(I3:I4,V3:V4,1,2)</f>
        <v>2.6758735998959282E-2</v>
      </c>
      <c r="W9" s="55">
        <f>TTEST(I3:I4,W3:W4,1,2)</f>
        <v>7.0967944456500759E-3</v>
      </c>
    </row>
    <row r="10" spans="1:23" x14ac:dyDescent="0.2">
      <c r="B10" s="9">
        <v>0.251</v>
      </c>
      <c r="C10" s="9"/>
      <c r="D10" s="9"/>
      <c r="E10" s="9"/>
      <c r="F10" s="9"/>
    </row>
    <row r="11" spans="1:23" x14ac:dyDescent="0.2">
      <c r="B11" s="9">
        <v>4.4999999999999998E-2</v>
      </c>
      <c r="C11" s="9"/>
      <c r="D11" s="9"/>
      <c r="E11" s="9"/>
      <c r="F11" s="9"/>
    </row>
    <row r="12" spans="1:23" x14ac:dyDescent="0.2">
      <c r="A12" s="3" t="s">
        <v>3</v>
      </c>
      <c r="B12" s="13">
        <f t="shared" ref="B12" si="17">B10-B11</f>
        <v>0.20600000000000002</v>
      </c>
      <c r="C12" s="13"/>
      <c r="D12" s="13"/>
      <c r="E12" s="13"/>
      <c r="F12" s="13"/>
    </row>
    <row r="13" spans="1:23" x14ac:dyDescent="0.2">
      <c r="B13" s="9">
        <v>0.25</v>
      </c>
      <c r="C13" s="9"/>
      <c r="D13" s="9"/>
      <c r="E13" s="9"/>
      <c r="F13" s="9"/>
    </row>
    <row r="14" spans="1:23" x14ac:dyDescent="0.2">
      <c r="B14" s="9">
        <v>4.7E-2</v>
      </c>
      <c r="C14" s="9"/>
      <c r="D14" s="9"/>
      <c r="E14" s="9"/>
      <c r="F14" s="9"/>
    </row>
    <row r="15" spans="1:23" x14ac:dyDescent="0.2">
      <c r="A15" s="3" t="s">
        <v>3</v>
      </c>
      <c r="B15" s="13">
        <f t="shared" ref="B15" si="18">B13-B14</f>
        <v>0.20300000000000001</v>
      </c>
      <c r="C15" s="13"/>
      <c r="D15" s="13"/>
      <c r="E15" s="13"/>
      <c r="F15" s="13"/>
    </row>
    <row r="16" spans="1:23" x14ac:dyDescent="0.2">
      <c r="A16" s="6" t="s">
        <v>4</v>
      </c>
      <c r="B16" s="7">
        <f>AVERAGE(B6,B9,B12,B15)</f>
        <v>0.20850000000000002</v>
      </c>
      <c r="C16" s="7">
        <f>AVERAGE(C6,C9)</f>
        <v>0.20800000000000002</v>
      </c>
      <c r="D16" s="7">
        <f t="shared" ref="D16:F16" si="19">AVERAGE(D6,D9)</f>
        <v>0.23200000000000004</v>
      </c>
      <c r="E16" s="7">
        <f t="shared" si="19"/>
        <v>0.22000000000000003</v>
      </c>
      <c r="F16" s="7">
        <f t="shared" si="19"/>
        <v>0.8095</v>
      </c>
    </row>
    <row r="17" spans="1:11" x14ac:dyDescent="0.2">
      <c r="A17" s="6" t="s">
        <v>1</v>
      </c>
      <c r="B17" s="6">
        <f>STDEV(B6,B9,B12,B15)</f>
        <v>7.7674534651540365E-3</v>
      </c>
      <c r="C17" s="6">
        <f>STDEV(C6,C9)</f>
        <v>1.4142135623730963E-3</v>
      </c>
      <c r="D17" s="6">
        <f>STDEV(D6,D9)</f>
        <v>2.8284271247461927E-3</v>
      </c>
      <c r="E17" s="6">
        <f>STDEV(E6,E9)</f>
        <v>2.7755575615628914E-17</v>
      </c>
      <c r="F17" s="6">
        <f>STDEV(F6,F9)</f>
        <v>0.10111626970967631</v>
      </c>
    </row>
    <row r="18" spans="1:11" x14ac:dyDescent="0.2">
      <c r="A18" s="1"/>
      <c r="B18" s="1"/>
      <c r="C18" s="1"/>
      <c r="D18" s="1"/>
      <c r="E18" s="1"/>
      <c r="F18" s="1"/>
      <c r="K18" t="s">
        <v>31</v>
      </c>
    </row>
    <row r="19" spans="1:11" x14ac:dyDescent="0.2">
      <c r="A19" s="1"/>
      <c r="B19" s="1"/>
      <c r="C19" s="1"/>
      <c r="D19" s="1"/>
      <c r="E19" s="1"/>
      <c r="F19" s="1"/>
    </row>
    <row r="20" spans="1:11" x14ac:dyDescent="0.2">
      <c r="B20" s="60" t="s">
        <v>16</v>
      </c>
      <c r="C20" s="60"/>
      <c r="D20" s="60"/>
      <c r="E20" s="60"/>
      <c r="F20" s="60"/>
    </row>
    <row r="21" spans="1:11" x14ac:dyDescent="0.2">
      <c r="B21" s="9"/>
      <c r="C21" s="9">
        <v>0.25700000000000001</v>
      </c>
      <c r="D21" s="9">
        <v>0.28599999999999998</v>
      </c>
      <c r="E21" s="9">
        <v>0.27700000000000002</v>
      </c>
      <c r="F21" s="9"/>
    </row>
    <row r="22" spans="1:11" x14ac:dyDescent="0.2">
      <c r="B22" s="9"/>
      <c r="C22" s="9">
        <v>0.05</v>
      </c>
      <c r="D22" s="9">
        <v>4.4999999999999998E-2</v>
      </c>
      <c r="E22" s="9">
        <v>4.4999999999999998E-2</v>
      </c>
      <c r="F22" s="9"/>
    </row>
    <row r="23" spans="1:11" x14ac:dyDescent="0.2">
      <c r="A23" s="3" t="s">
        <v>3</v>
      </c>
      <c r="B23" s="13"/>
      <c r="C23" s="13">
        <f t="shared" ref="C23:E23" si="20">C21-C22</f>
        <v>0.20700000000000002</v>
      </c>
      <c r="D23" s="13">
        <f t="shared" si="20"/>
        <v>0.24099999999999999</v>
      </c>
      <c r="E23" s="13">
        <f t="shared" si="20"/>
        <v>0.23200000000000004</v>
      </c>
      <c r="F23" s="13"/>
    </row>
    <row r="24" spans="1:11" x14ac:dyDescent="0.2">
      <c r="B24" s="9"/>
      <c r="C24" s="9">
        <v>0.25900000000000001</v>
      </c>
      <c r="D24" s="9">
        <v>0.26800000000000002</v>
      </c>
      <c r="E24" s="9">
        <v>0.26800000000000002</v>
      </c>
      <c r="F24" s="9"/>
    </row>
    <row r="25" spans="1:11" x14ac:dyDescent="0.2">
      <c r="B25" s="9"/>
      <c r="C25" s="9">
        <v>3.9E-2</v>
      </c>
      <c r="D25" s="9">
        <v>4.4999999999999998E-2</v>
      </c>
      <c r="E25" s="9">
        <v>4.1000000000000002E-2</v>
      </c>
      <c r="F25" s="9"/>
    </row>
    <row r="26" spans="1:11" x14ac:dyDescent="0.2">
      <c r="A26" s="3" t="s">
        <v>3</v>
      </c>
      <c r="B26" s="13"/>
      <c r="C26" s="13">
        <f t="shared" ref="C26:E26" si="21">C24-C25</f>
        <v>0.22</v>
      </c>
      <c r="D26" s="13">
        <f t="shared" si="21"/>
        <v>0.22300000000000003</v>
      </c>
      <c r="E26" s="13">
        <f t="shared" si="21"/>
        <v>0.22700000000000001</v>
      </c>
      <c r="F26" s="13"/>
    </row>
    <row r="27" spans="1:11" x14ac:dyDescent="0.2">
      <c r="B27" s="9"/>
      <c r="C27" s="9"/>
      <c r="D27" s="9"/>
      <c r="E27" s="9"/>
      <c r="F27" s="9"/>
    </row>
    <row r="28" spans="1:11" x14ac:dyDescent="0.2">
      <c r="B28" s="9"/>
      <c r="C28" s="9"/>
      <c r="D28" s="9"/>
      <c r="E28" s="9"/>
      <c r="F28" s="9"/>
    </row>
    <row r="29" spans="1:11" x14ac:dyDescent="0.2">
      <c r="A29" s="3" t="s">
        <v>3</v>
      </c>
      <c r="B29" s="13"/>
      <c r="C29" s="13"/>
      <c r="D29" s="13"/>
      <c r="E29" s="13"/>
      <c r="F29" s="13"/>
    </row>
    <row r="30" spans="1:11" x14ac:dyDescent="0.2">
      <c r="B30" s="9"/>
      <c r="C30" s="9"/>
      <c r="D30" s="9"/>
      <c r="E30" s="9"/>
      <c r="F30" s="9"/>
    </row>
    <row r="31" spans="1:11" x14ac:dyDescent="0.2">
      <c r="B31" s="9"/>
      <c r="C31" s="9"/>
      <c r="D31" s="9"/>
      <c r="E31" s="9"/>
      <c r="F31" s="9"/>
    </row>
    <row r="32" spans="1:11" x14ac:dyDescent="0.2">
      <c r="A32" s="3" t="s">
        <v>3</v>
      </c>
      <c r="B32" s="13"/>
      <c r="C32" s="13"/>
      <c r="D32" s="13"/>
      <c r="E32" s="13"/>
      <c r="F32" s="13"/>
    </row>
    <row r="33" spans="1:6" x14ac:dyDescent="0.2">
      <c r="A33" s="6" t="s">
        <v>4</v>
      </c>
      <c r="B33" s="6"/>
      <c r="C33" s="7">
        <f>AVERAGE(C23,C26)</f>
        <v>0.21350000000000002</v>
      </c>
      <c r="D33" s="7">
        <f t="shared" ref="D33:E33" si="22">AVERAGE(D23,D26)</f>
        <v>0.23200000000000001</v>
      </c>
      <c r="E33" s="7">
        <f t="shared" si="22"/>
        <v>0.22950000000000004</v>
      </c>
      <c r="F33" s="7"/>
    </row>
    <row r="34" spans="1:6" x14ac:dyDescent="0.2">
      <c r="A34" s="6" t="s">
        <v>1</v>
      </c>
      <c r="B34" s="6" t="e">
        <f>STDEV(B23,B26,B29,B32)</f>
        <v>#DIV/0!</v>
      </c>
      <c r="C34" s="6">
        <f>STDEV(C23,C26)</f>
        <v>9.1923881554251061E-3</v>
      </c>
      <c r="D34" s="6">
        <f>STDEV(D23,D26)</f>
        <v>1.2727922061357828E-2</v>
      </c>
      <c r="E34" s="6">
        <f>STDEV(E23,E26)</f>
        <v>3.5355339059327607E-3</v>
      </c>
      <c r="F34" s="6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B37" s="60" t="s">
        <v>5</v>
      </c>
      <c r="C37" s="60"/>
      <c r="D37" s="60"/>
      <c r="E37" s="60"/>
      <c r="F37" s="60"/>
    </row>
    <row r="38" spans="1:6" x14ac:dyDescent="0.2">
      <c r="B38" s="9"/>
      <c r="C38" s="9">
        <v>0.29799999999999999</v>
      </c>
      <c r="D38" s="9">
        <v>0.215</v>
      </c>
      <c r="E38" s="9">
        <v>0.28999999999999998</v>
      </c>
      <c r="F38" s="9"/>
    </row>
    <row r="39" spans="1:6" x14ac:dyDescent="0.2">
      <c r="B39" s="9"/>
      <c r="C39" s="9">
        <v>3.9E-2</v>
      </c>
      <c r="D39" s="9">
        <v>4.4999999999999998E-2</v>
      </c>
      <c r="E39" s="9">
        <v>4.4999999999999998E-2</v>
      </c>
      <c r="F39" s="9"/>
    </row>
    <row r="40" spans="1:6" x14ac:dyDescent="0.2">
      <c r="A40" s="3" t="s">
        <v>3</v>
      </c>
      <c r="B40" s="13"/>
      <c r="C40" s="13">
        <f t="shared" ref="C40:E40" si="23">C38-C39</f>
        <v>0.25900000000000001</v>
      </c>
      <c r="D40" s="13">
        <f t="shared" si="23"/>
        <v>0.16999999999999998</v>
      </c>
      <c r="E40" s="13">
        <f t="shared" si="23"/>
        <v>0.245</v>
      </c>
      <c r="F40" s="13"/>
    </row>
    <row r="41" spans="1:6" x14ac:dyDescent="0.2">
      <c r="B41" s="9"/>
      <c r="C41" s="9">
        <v>0.18099999999999999</v>
      </c>
      <c r="D41" s="9">
        <v>0.25900000000000001</v>
      </c>
      <c r="E41" s="9">
        <v>0.24399999999999999</v>
      </c>
      <c r="F41" s="9"/>
    </row>
    <row r="42" spans="1:6" x14ac:dyDescent="0.2">
      <c r="B42" s="9"/>
      <c r="C42" s="9">
        <v>3.4000000000000002E-2</v>
      </c>
      <c r="D42" s="9">
        <v>4.1000000000000002E-2</v>
      </c>
      <c r="E42" s="9">
        <v>0.04</v>
      </c>
      <c r="F42" s="9"/>
    </row>
    <row r="43" spans="1:6" x14ac:dyDescent="0.2">
      <c r="A43" s="3" t="s">
        <v>3</v>
      </c>
      <c r="B43" s="13"/>
      <c r="C43" s="13">
        <f t="shared" ref="C43:E43" si="24">C41-C42</f>
        <v>0.14699999999999999</v>
      </c>
      <c r="D43" s="13">
        <f t="shared" si="24"/>
        <v>0.218</v>
      </c>
      <c r="E43" s="13">
        <f t="shared" si="24"/>
        <v>0.20399999999999999</v>
      </c>
      <c r="F43" s="13"/>
    </row>
    <row r="44" spans="1:6" x14ac:dyDescent="0.2">
      <c r="B44" s="9"/>
      <c r="C44" s="9"/>
      <c r="D44" s="9"/>
      <c r="E44" s="9"/>
      <c r="F44" s="9"/>
    </row>
    <row r="45" spans="1:6" x14ac:dyDescent="0.2">
      <c r="B45" s="9"/>
      <c r="C45" s="9"/>
      <c r="D45" s="9"/>
      <c r="E45" s="9"/>
      <c r="F45" s="9"/>
    </row>
    <row r="46" spans="1:6" x14ac:dyDescent="0.2">
      <c r="A46" s="3" t="s">
        <v>3</v>
      </c>
      <c r="B46" s="13"/>
      <c r="C46" s="13"/>
      <c r="D46" s="13"/>
      <c r="E46" s="13"/>
      <c r="F46" s="13"/>
    </row>
    <row r="47" spans="1:6" x14ac:dyDescent="0.2">
      <c r="B47" s="9"/>
      <c r="C47" s="9"/>
      <c r="D47" s="9"/>
      <c r="E47" s="9"/>
      <c r="F47" s="9"/>
    </row>
    <row r="48" spans="1:6" x14ac:dyDescent="0.2">
      <c r="B48" s="9"/>
      <c r="C48" s="9"/>
      <c r="D48" s="9"/>
      <c r="E48" s="9"/>
      <c r="F48" s="9"/>
    </row>
    <row r="49" spans="1:6" x14ac:dyDescent="0.2">
      <c r="A49" s="3" t="s">
        <v>3</v>
      </c>
      <c r="B49" s="13"/>
      <c r="C49" s="13"/>
      <c r="D49" s="13"/>
      <c r="E49" s="13"/>
      <c r="F49" s="13"/>
    </row>
    <row r="50" spans="1:6" x14ac:dyDescent="0.2">
      <c r="A50" s="6" t="s">
        <v>4</v>
      </c>
      <c r="B50" s="6"/>
      <c r="C50" s="7">
        <f>AVERAGE(C40,C43)</f>
        <v>0.20300000000000001</v>
      </c>
      <c r="D50" s="7">
        <f t="shared" ref="D50:E50" si="25">AVERAGE(D40,D43)</f>
        <v>0.19400000000000001</v>
      </c>
      <c r="E50" s="7">
        <f t="shared" si="25"/>
        <v>0.22449999999999998</v>
      </c>
      <c r="F50" s="7"/>
    </row>
    <row r="51" spans="1:6" x14ac:dyDescent="0.2">
      <c r="A51" s="6" t="s">
        <v>1</v>
      </c>
      <c r="B51" s="6" t="e">
        <f>STDEV(B40,B43,B46,B49)</f>
        <v>#DIV/0!</v>
      </c>
      <c r="C51" s="6">
        <f>STDEV(C40,C43)</f>
        <v>7.9195959492893236E-2</v>
      </c>
      <c r="D51" s="6">
        <f>STDEV(D40,D43)</f>
        <v>3.3941125496954078E-2</v>
      </c>
      <c r="E51" s="6">
        <f>STDEV(E40,E43)</f>
        <v>2.8991378028648453E-2</v>
      </c>
      <c r="F51" s="6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B54" s="60" t="s">
        <v>24</v>
      </c>
      <c r="C54" s="60"/>
      <c r="D54" s="60"/>
      <c r="E54" s="60"/>
      <c r="F54" s="60"/>
    </row>
    <row r="55" spans="1:6" x14ac:dyDescent="0.2">
      <c r="B55" s="9"/>
      <c r="C55" s="9">
        <v>0.27600000000000002</v>
      </c>
      <c r="D55" s="9">
        <v>0.24399999999999999</v>
      </c>
      <c r="E55" s="9">
        <v>0.222</v>
      </c>
      <c r="F55" s="9"/>
    </row>
    <row r="56" spans="1:6" x14ac:dyDescent="0.2">
      <c r="B56" s="9"/>
      <c r="C56" s="9">
        <v>3.9E-2</v>
      </c>
      <c r="D56" s="9">
        <v>4.4999999999999998E-2</v>
      </c>
      <c r="E56" s="9">
        <v>0.04</v>
      </c>
      <c r="F56" s="9"/>
    </row>
    <row r="57" spans="1:6" x14ac:dyDescent="0.2">
      <c r="A57" s="3" t="s">
        <v>3</v>
      </c>
      <c r="B57" s="13"/>
      <c r="C57" s="13">
        <f t="shared" ref="C57:E57" si="26">C55-C56</f>
        <v>0.23700000000000002</v>
      </c>
      <c r="D57" s="13">
        <f t="shared" si="26"/>
        <v>0.19900000000000001</v>
      </c>
      <c r="E57" s="13">
        <f t="shared" si="26"/>
        <v>0.182</v>
      </c>
      <c r="F57" s="13"/>
    </row>
    <row r="58" spans="1:6" x14ac:dyDescent="0.2">
      <c r="B58" s="9"/>
      <c r="C58" s="9">
        <v>0.28000000000000003</v>
      </c>
      <c r="D58" s="9">
        <v>0.26</v>
      </c>
      <c r="E58" s="9">
        <v>0.224</v>
      </c>
      <c r="F58" s="9"/>
    </row>
    <row r="59" spans="1:6" x14ac:dyDescent="0.2">
      <c r="B59" s="9"/>
      <c r="C59" s="9">
        <v>3.7999999999999999E-2</v>
      </c>
      <c r="D59" s="9">
        <v>4.8000000000000001E-2</v>
      </c>
      <c r="E59" s="9">
        <v>4.8000000000000001E-2</v>
      </c>
      <c r="F59" s="9"/>
    </row>
    <row r="60" spans="1:6" x14ac:dyDescent="0.2">
      <c r="A60" s="3" t="s">
        <v>3</v>
      </c>
      <c r="B60" s="13"/>
      <c r="C60" s="13">
        <f t="shared" ref="C60:E60" si="27">C58-C59</f>
        <v>0.24200000000000002</v>
      </c>
      <c r="D60" s="13">
        <f t="shared" si="27"/>
        <v>0.21200000000000002</v>
      </c>
      <c r="E60" s="13">
        <f t="shared" si="27"/>
        <v>0.17599999999999999</v>
      </c>
      <c r="F60" s="13"/>
    </row>
    <row r="61" spans="1:6" x14ac:dyDescent="0.2">
      <c r="B61" s="9"/>
      <c r="C61" s="9"/>
      <c r="D61" s="9"/>
      <c r="E61" s="9"/>
      <c r="F61" s="9"/>
    </row>
    <row r="62" spans="1:6" x14ac:dyDescent="0.2">
      <c r="B62" s="9"/>
      <c r="C62" s="9"/>
      <c r="D62" s="9"/>
      <c r="E62" s="9"/>
      <c r="F62" s="9"/>
    </row>
    <row r="63" spans="1:6" x14ac:dyDescent="0.2">
      <c r="A63" s="3" t="s">
        <v>3</v>
      </c>
      <c r="B63" s="13"/>
      <c r="C63" s="13"/>
      <c r="D63" s="13"/>
      <c r="E63" s="13"/>
      <c r="F63" s="13"/>
    </row>
    <row r="64" spans="1:6" x14ac:dyDescent="0.2">
      <c r="B64" s="9"/>
      <c r="C64" s="9"/>
      <c r="D64" s="9"/>
      <c r="E64" s="9"/>
      <c r="F64" s="9"/>
    </row>
    <row r="65" spans="1:6" x14ac:dyDescent="0.2">
      <c r="B65" s="9"/>
      <c r="C65" s="9"/>
      <c r="D65" s="9"/>
      <c r="E65" s="9"/>
      <c r="F65" s="9"/>
    </row>
    <row r="66" spans="1:6" x14ac:dyDescent="0.2">
      <c r="A66" s="3" t="s">
        <v>3</v>
      </c>
      <c r="B66" s="13"/>
      <c r="C66" s="13"/>
      <c r="D66" s="13"/>
      <c r="E66" s="13"/>
      <c r="F66" s="13"/>
    </row>
    <row r="67" spans="1:6" x14ac:dyDescent="0.2">
      <c r="A67" s="6" t="s">
        <v>4</v>
      </c>
      <c r="B67" s="6"/>
      <c r="C67" s="7">
        <f>AVERAGE(C57,C60)</f>
        <v>0.23950000000000002</v>
      </c>
      <c r="D67" s="7">
        <f t="shared" ref="D67:E67" si="28">AVERAGE(D57,D60)</f>
        <v>0.20550000000000002</v>
      </c>
      <c r="E67" s="7">
        <f t="shared" si="28"/>
        <v>0.17899999999999999</v>
      </c>
      <c r="F67" s="7"/>
    </row>
    <row r="68" spans="1:6" x14ac:dyDescent="0.2">
      <c r="A68" s="6" t="s">
        <v>1</v>
      </c>
      <c r="B68" s="6"/>
      <c r="C68" s="6">
        <f>STDEV(C57,C60)</f>
        <v>3.5355339059327407E-3</v>
      </c>
      <c r="D68" s="6">
        <f>STDEV(D57,D60)</f>
        <v>9.1923881554251269E-3</v>
      </c>
      <c r="E68" s="6">
        <f>STDEV(E57,E60)</f>
        <v>4.2426406871192892E-3</v>
      </c>
      <c r="F68" s="6"/>
    </row>
    <row r="69" spans="1:6" x14ac:dyDescent="0.2">
      <c r="B69" s="60" t="s">
        <v>23</v>
      </c>
      <c r="C69" s="60"/>
      <c r="D69" s="60"/>
      <c r="E69" s="60"/>
      <c r="F69" s="60"/>
    </row>
    <row r="70" spans="1:6" x14ac:dyDescent="0.2">
      <c r="B70" s="9"/>
      <c r="C70" s="9">
        <v>0.255</v>
      </c>
      <c r="D70" s="9"/>
      <c r="E70" s="9"/>
      <c r="F70" s="9"/>
    </row>
    <row r="71" spans="1:6" x14ac:dyDescent="0.2">
      <c r="B71" s="9"/>
      <c r="C71" s="9">
        <v>4.9000000000000002E-2</v>
      </c>
      <c r="D71" s="9"/>
      <c r="E71" s="9"/>
      <c r="F71" s="9"/>
    </row>
    <row r="72" spans="1:6" x14ac:dyDescent="0.2">
      <c r="A72" s="3" t="s">
        <v>3</v>
      </c>
      <c r="B72" s="13"/>
      <c r="C72" s="13">
        <f t="shared" ref="C72" si="29">C70-C71</f>
        <v>0.20600000000000002</v>
      </c>
      <c r="D72" s="13"/>
      <c r="E72" s="13"/>
      <c r="F72" s="13"/>
    </row>
    <row r="73" spans="1:6" x14ac:dyDescent="0.2">
      <c r="B73" s="9"/>
      <c r="C73" s="27">
        <v>0.26200000000000001</v>
      </c>
      <c r="D73" s="9"/>
      <c r="E73" s="9"/>
      <c r="F73" s="9"/>
    </row>
    <row r="74" spans="1:6" x14ac:dyDescent="0.2">
      <c r="B74" s="9"/>
      <c r="C74" s="18">
        <v>4.1000000000000002E-2</v>
      </c>
      <c r="D74" s="9"/>
      <c r="E74" s="9"/>
      <c r="F74" s="9"/>
    </row>
    <row r="75" spans="1:6" x14ac:dyDescent="0.2">
      <c r="A75" s="3" t="s">
        <v>3</v>
      </c>
      <c r="B75" s="13"/>
      <c r="C75" s="13">
        <f t="shared" ref="C75" si="30">C73-C74</f>
        <v>0.221</v>
      </c>
      <c r="D75" s="13"/>
      <c r="E75" s="13"/>
      <c r="F75" s="13"/>
    </row>
    <row r="76" spans="1:6" x14ac:dyDescent="0.2">
      <c r="B76" s="9"/>
      <c r="C76" s="9"/>
      <c r="D76" s="9"/>
      <c r="E76" s="9"/>
      <c r="F76" s="9"/>
    </row>
    <row r="77" spans="1:6" x14ac:dyDescent="0.2">
      <c r="B77" s="9"/>
      <c r="C77" s="9"/>
      <c r="D77" s="9"/>
      <c r="E77" s="9"/>
      <c r="F77" s="9"/>
    </row>
    <row r="78" spans="1:6" x14ac:dyDescent="0.2">
      <c r="A78" s="3" t="s">
        <v>3</v>
      </c>
      <c r="B78" s="13"/>
      <c r="C78" s="13"/>
      <c r="D78" s="13"/>
      <c r="E78" s="13"/>
      <c r="F78" s="13"/>
    </row>
    <row r="79" spans="1:6" x14ac:dyDescent="0.2">
      <c r="B79" s="9"/>
      <c r="C79" s="9"/>
      <c r="D79" s="9"/>
      <c r="E79" s="9"/>
      <c r="F79" s="9"/>
    </row>
    <row r="80" spans="1:6" x14ac:dyDescent="0.2">
      <c r="B80" s="9"/>
      <c r="C80" s="9"/>
      <c r="D80" s="9"/>
      <c r="E80" s="9"/>
      <c r="F80" s="9"/>
    </row>
    <row r="81" spans="1:6" x14ac:dyDescent="0.2">
      <c r="A81" s="3" t="s">
        <v>3</v>
      </c>
      <c r="B81" s="13"/>
      <c r="C81" s="13"/>
      <c r="D81" s="13"/>
      <c r="E81" s="13"/>
      <c r="F81" s="13"/>
    </row>
    <row r="82" spans="1:6" x14ac:dyDescent="0.2">
      <c r="A82" s="6" t="s">
        <v>4</v>
      </c>
      <c r="B82" s="6"/>
      <c r="C82" s="7">
        <f>AVERAGE(C72,C75)</f>
        <v>0.21350000000000002</v>
      </c>
      <c r="D82" s="7" t="e">
        <f t="shared" ref="D82:E82" si="31">AVERAGE(D72,D75,D78,D81)</f>
        <v>#DIV/0!</v>
      </c>
      <c r="E82" s="7" t="e">
        <f t="shared" si="31"/>
        <v>#DIV/0!</v>
      </c>
      <c r="F82" s="7"/>
    </row>
    <row r="83" spans="1:6" x14ac:dyDescent="0.2">
      <c r="A83" s="6" t="s">
        <v>1</v>
      </c>
      <c r="B83" s="6"/>
      <c r="C83" s="6">
        <f>STDEV(C72,C75)</f>
        <v>1.0606601717798203E-2</v>
      </c>
      <c r="D83" s="6" t="e">
        <f>STDEV(D72,D75)</f>
        <v>#DIV/0!</v>
      </c>
      <c r="E83" s="6" t="e">
        <f>STDEV(E72,E75)</f>
        <v>#DIV/0!</v>
      </c>
      <c r="F83" s="6"/>
    </row>
    <row r="84" spans="1:6" x14ac:dyDescent="0.2">
      <c r="B84" s="60"/>
      <c r="C84" s="60"/>
      <c r="D84" s="60"/>
      <c r="E84" s="60"/>
      <c r="F84" s="60"/>
    </row>
    <row r="85" spans="1:6" x14ac:dyDescent="0.2">
      <c r="B85" s="9"/>
      <c r="C85" s="9"/>
      <c r="D85" s="9"/>
      <c r="E85" s="9"/>
      <c r="F85" s="9"/>
    </row>
    <row r="86" spans="1:6" x14ac:dyDescent="0.2">
      <c r="B86" s="9"/>
      <c r="C86" s="9"/>
      <c r="D86" s="9"/>
      <c r="E86" s="9"/>
      <c r="F86" s="9"/>
    </row>
    <row r="87" spans="1:6" x14ac:dyDescent="0.2">
      <c r="A87" s="3"/>
      <c r="B87" s="13"/>
      <c r="C87" s="13"/>
      <c r="D87" s="13"/>
      <c r="E87" s="13"/>
      <c r="F87" s="13"/>
    </row>
    <row r="88" spans="1:6" x14ac:dyDescent="0.2">
      <c r="B88" s="9"/>
      <c r="C88" s="9"/>
      <c r="D88" s="9"/>
      <c r="E88" s="9"/>
      <c r="F88" s="9"/>
    </row>
    <row r="89" spans="1:6" x14ac:dyDescent="0.2">
      <c r="B89" s="9"/>
      <c r="C89" s="9"/>
      <c r="D89" s="9"/>
      <c r="E89" s="9"/>
      <c r="F89" s="9"/>
    </row>
    <row r="90" spans="1:6" x14ac:dyDescent="0.2">
      <c r="A90" s="3"/>
      <c r="B90" s="13"/>
      <c r="C90" s="13"/>
      <c r="D90" s="13"/>
      <c r="E90" s="13"/>
      <c r="F90" s="13"/>
    </row>
    <row r="91" spans="1:6" x14ac:dyDescent="0.2">
      <c r="B91" s="9"/>
      <c r="C91" s="9"/>
      <c r="D91" s="9"/>
      <c r="E91" s="9"/>
      <c r="F91" s="9"/>
    </row>
    <row r="92" spans="1:6" x14ac:dyDescent="0.2">
      <c r="B92" s="9"/>
      <c r="C92" s="9"/>
      <c r="D92" s="9"/>
      <c r="E92" s="9"/>
      <c r="F92" s="9"/>
    </row>
    <row r="93" spans="1:6" x14ac:dyDescent="0.2">
      <c r="A93" s="3"/>
      <c r="B93" s="13"/>
      <c r="C93" s="13"/>
      <c r="D93" s="13"/>
      <c r="E93" s="13"/>
      <c r="F93" s="13"/>
    </row>
    <row r="94" spans="1:6" x14ac:dyDescent="0.2">
      <c r="B94" s="9"/>
      <c r="C94" s="9"/>
      <c r="D94" s="9"/>
      <c r="E94" s="9"/>
      <c r="F94" s="9"/>
    </row>
    <row r="95" spans="1:6" x14ac:dyDescent="0.2">
      <c r="B95" s="9"/>
      <c r="C95" s="9"/>
      <c r="D95" s="9"/>
      <c r="E95" s="9"/>
      <c r="F95" s="9"/>
    </row>
    <row r="96" spans="1:6" x14ac:dyDescent="0.2">
      <c r="A96" s="3"/>
      <c r="B96" s="13"/>
      <c r="C96" s="13"/>
      <c r="D96" s="13"/>
      <c r="E96" s="13"/>
      <c r="F96" s="13"/>
    </row>
    <row r="97" spans="1:6" x14ac:dyDescent="0.2">
      <c r="A97" s="6"/>
      <c r="B97" s="6"/>
      <c r="C97" s="7"/>
      <c r="D97" s="7"/>
      <c r="E97" s="7"/>
      <c r="F97" s="7"/>
    </row>
    <row r="98" spans="1:6" x14ac:dyDescent="0.2">
      <c r="A98" s="6"/>
      <c r="B98" s="6"/>
      <c r="C98" s="6"/>
      <c r="D98" s="6"/>
      <c r="E98" s="6"/>
      <c r="F98" s="6"/>
    </row>
  </sheetData>
  <mergeCells count="6">
    <mergeCell ref="B69:F69"/>
    <mergeCell ref="B84:F84"/>
    <mergeCell ref="B2:F2"/>
    <mergeCell ref="B20:F20"/>
    <mergeCell ref="B37:F37"/>
    <mergeCell ref="B54:F54"/>
  </mergeCells>
  <conditionalFormatting sqref="G18:H18">
    <cfRule type="colorScale" priority="7">
      <colorScale>
        <cfvo type="min"/>
        <cfvo type="max"/>
        <color rgb="FFFCFCFF"/>
        <color rgb="FFF8696B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:W9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3601-D807-4E9A-895B-9CA58DE398A2}">
  <dimension ref="A2:AB98"/>
  <sheetViews>
    <sheetView tabSelected="1" topLeftCell="D17" zoomScale="130" zoomScaleNormal="130" workbookViewId="0">
      <selection activeCell="W38" sqref="W38"/>
    </sheetView>
  </sheetViews>
  <sheetFormatPr baseColWidth="10" defaultColWidth="8.83203125" defaultRowHeight="15" x14ac:dyDescent="0.2"/>
  <cols>
    <col min="1" max="1" width="16.5" customWidth="1"/>
    <col min="2" max="2" width="11.5" bestFit="1" customWidth="1"/>
    <col min="3" max="3" width="12" bestFit="1" customWidth="1"/>
    <col min="4" max="5" width="12" customWidth="1"/>
    <col min="6" max="6" width="11.5" bestFit="1" customWidth="1"/>
  </cols>
  <sheetData>
    <row r="2" spans="1:28" ht="16" thickBot="1" x14ac:dyDescent="0.25">
      <c r="B2" s="61" t="s">
        <v>8</v>
      </c>
      <c r="C2" s="61"/>
      <c r="D2" s="61"/>
      <c r="E2" s="61"/>
      <c r="F2" s="61"/>
      <c r="H2" t="s">
        <v>33</v>
      </c>
      <c r="I2" s="41" t="s">
        <v>32</v>
      </c>
      <c r="J2" s="41" t="s">
        <v>52</v>
      </c>
      <c r="K2" s="41" t="s">
        <v>53</v>
      </c>
      <c r="L2" s="41" t="s">
        <v>54</v>
      </c>
      <c r="M2" s="41" t="s">
        <v>55</v>
      </c>
      <c r="N2" s="41" t="s">
        <v>56</v>
      </c>
      <c r="O2" s="41" t="s">
        <v>57</v>
      </c>
      <c r="P2" s="41" t="s">
        <v>58</v>
      </c>
      <c r="Q2" s="41" t="s">
        <v>59</v>
      </c>
      <c r="R2" s="41" t="s">
        <v>60</v>
      </c>
      <c r="S2" s="41" t="s">
        <v>61</v>
      </c>
      <c r="T2" s="41" t="s">
        <v>62</v>
      </c>
      <c r="U2" s="41" t="s">
        <v>63</v>
      </c>
      <c r="V2" s="42" t="s">
        <v>64</v>
      </c>
      <c r="W2" s="44" t="s">
        <v>50</v>
      </c>
      <c r="Z2" s="41" t="s">
        <v>32</v>
      </c>
      <c r="AA2" s="44" t="s">
        <v>30</v>
      </c>
    </row>
    <row r="3" spans="1:28" ht="17" thickBot="1" x14ac:dyDescent="0.25">
      <c r="B3" s="15" t="s">
        <v>34</v>
      </c>
      <c r="C3" s="11">
        <v>2.5</v>
      </c>
      <c r="D3" s="11">
        <v>5</v>
      </c>
      <c r="E3" s="11">
        <v>7.5</v>
      </c>
      <c r="F3" s="12" t="s">
        <v>6</v>
      </c>
      <c r="I3">
        <f>B6</f>
        <v>0.318</v>
      </c>
      <c r="J3">
        <f>$C$72</f>
        <v>0.318</v>
      </c>
      <c r="K3">
        <f>C6</f>
        <v>0.28900000000000003</v>
      </c>
      <c r="L3">
        <f>D6</f>
        <v>0.32600000000000001</v>
      </c>
      <c r="M3">
        <f>E6</f>
        <v>0.27700000000000002</v>
      </c>
      <c r="N3">
        <f t="shared" ref="N3:P3" si="0">C23</f>
        <v>0.22400000000000003</v>
      </c>
      <c r="O3">
        <f t="shared" si="0"/>
        <v>0.26700000000000002</v>
      </c>
      <c r="P3">
        <f t="shared" si="0"/>
        <v>0.23500000000000004</v>
      </c>
      <c r="Q3">
        <f t="shared" ref="Q3:S3" si="1">C40</f>
        <v>0.29000000000000004</v>
      </c>
      <c r="R3">
        <f t="shared" si="1"/>
        <v>0.24199999999999999</v>
      </c>
      <c r="S3">
        <f t="shared" si="1"/>
        <v>0.28000000000000003</v>
      </c>
      <c r="T3">
        <f t="shared" ref="T3:V3" si="2">C57</f>
        <v>0.29300000000000004</v>
      </c>
      <c r="U3">
        <f t="shared" si="2"/>
        <v>0.23100000000000004</v>
      </c>
      <c r="V3">
        <f t="shared" si="2"/>
        <v>0.24699999999999997</v>
      </c>
      <c r="W3">
        <f>$F$6</f>
        <v>1.2589999999999999</v>
      </c>
      <c r="Z3">
        <v>0.318</v>
      </c>
      <c r="AA3">
        <v>1.2589999999999999</v>
      </c>
    </row>
    <row r="4" spans="1:28" x14ac:dyDescent="0.2">
      <c r="B4" s="10">
        <v>0.35799999999999998</v>
      </c>
      <c r="C4" s="10">
        <v>0.34100000000000003</v>
      </c>
      <c r="D4" s="10">
        <v>0.374</v>
      </c>
      <c r="E4" s="9">
        <v>0.32300000000000001</v>
      </c>
      <c r="F4" s="45">
        <v>1.327</v>
      </c>
      <c r="I4">
        <f>B9</f>
        <v>0.20200000000000001</v>
      </c>
      <c r="J4">
        <f>$C$75</f>
        <v>0.28100000000000003</v>
      </c>
      <c r="K4">
        <f>C9</f>
        <v>0.26</v>
      </c>
      <c r="L4">
        <f>D9</f>
        <v>0.309</v>
      </c>
      <c r="M4">
        <f>E9</f>
        <v>0.30399999999999999</v>
      </c>
      <c r="N4">
        <f t="shared" ref="N4:P4" si="3">C26</f>
        <v>0.193</v>
      </c>
      <c r="O4">
        <f t="shared" si="3"/>
        <v>0.253</v>
      </c>
      <c r="P4">
        <f t="shared" si="3"/>
        <v>0.247</v>
      </c>
      <c r="Q4">
        <f t="shared" ref="Q4:S4" si="4">C43</f>
        <v>0.25800000000000001</v>
      </c>
      <c r="R4">
        <f t="shared" si="4"/>
        <v>0.253</v>
      </c>
      <c r="S4">
        <f t="shared" si="4"/>
        <v>0.3</v>
      </c>
      <c r="T4">
        <f t="shared" ref="T4:V4" si="5">C60</f>
        <v>0.26200000000000001</v>
      </c>
      <c r="U4">
        <f t="shared" si="5"/>
        <v>0.22800000000000004</v>
      </c>
      <c r="V4">
        <f t="shared" si="5"/>
        <v>0.23800000000000002</v>
      </c>
      <c r="W4">
        <f>$F$9</f>
        <v>1.4970000000000001</v>
      </c>
      <c r="Z4">
        <v>0.20200000000000001</v>
      </c>
      <c r="AA4">
        <v>1.4970000000000001</v>
      </c>
    </row>
    <row r="5" spans="1:28" x14ac:dyDescent="0.2">
      <c r="B5" s="9">
        <v>0.04</v>
      </c>
      <c r="C5" s="9">
        <v>5.1999999999999998E-2</v>
      </c>
      <c r="D5" s="9">
        <v>4.8000000000000001E-2</v>
      </c>
      <c r="E5" s="9">
        <v>4.5999999999999999E-2</v>
      </c>
      <c r="F5" s="46">
        <v>6.8000000000000005E-2</v>
      </c>
    </row>
    <row r="6" spans="1:28" x14ac:dyDescent="0.2">
      <c r="A6" s="3" t="s">
        <v>3</v>
      </c>
      <c r="B6" s="13">
        <f t="shared" ref="B6:E6" si="6">B4-B5</f>
        <v>0.318</v>
      </c>
      <c r="C6" s="13">
        <f t="shared" si="6"/>
        <v>0.28900000000000003</v>
      </c>
      <c r="D6" s="13">
        <f t="shared" si="6"/>
        <v>0.32600000000000001</v>
      </c>
      <c r="E6" s="13">
        <f t="shared" si="6"/>
        <v>0.27700000000000002</v>
      </c>
      <c r="F6" s="13">
        <f>F4-F5</f>
        <v>1.2589999999999999</v>
      </c>
    </row>
    <row r="7" spans="1:28" x14ac:dyDescent="0.2">
      <c r="B7" s="9">
        <v>0.25</v>
      </c>
      <c r="C7" s="9">
        <v>0.3</v>
      </c>
      <c r="D7" s="9">
        <v>0.36</v>
      </c>
      <c r="E7" s="9">
        <v>0.35</v>
      </c>
      <c r="F7" s="47">
        <v>1.57</v>
      </c>
      <c r="H7" t="s">
        <v>29</v>
      </c>
      <c r="I7">
        <f>B16</f>
        <v>0.26</v>
      </c>
      <c r="J7">
        <f>C82</f>
        <v>0.29949999999999999</v>
      </c>
      <c r="K7">
        <f t="shared" ref="K7:M8" si="7">C16</f>
        <v>0.27450000000000002</v>
      </c>
      <c r="L7">
        <f t="shared" si="7"/>
        <v>0.3175</v>
      </c>
      <c r="M7">
        <f t="shared" si="7"/>
        <v>0.29049999999999998</v>
      </c>
      <c r="N7">
        <f t="shared" ref="N7:P8" si="8">C33</f>
        <v>0.20850000000000002</v>
      </c>
      <c r="O7">
        <f t="shared" si="8"/>
        <v>0.26</v>
      </c>
      <c r="P7">
        <f t="shared" si="8"/>
        <v>0.24100000000000002</v>
      </c>
      <c r="Q7">
        <f t="shared" ref="Q7:S8" si="9">C50</f>
        <v>0.27400000000000002</v>
      </c>
      <c r="R7">
        <f t="shared" si="9"/>
        <v>0.2475</v>
      </c>
      <c r="S7">
        <f t="shared" si="9"/>
        <v>0.29000000000000004</v>
      </c>
      <c r="T7">
        <f t="shared" ref="T7:V8" si="10">C67</f>
        <v>0.27750000000000002</v>
      </c>
      <c r="U7">
        <f t="shared" si="10"/>
        <v>0.22950000000000004</v>
      </c>
      <c r="V7">
        <f t="shared" si="10"/>
        <v>0.24249999999999999</v>
      </c>
      <c r="W7">
        <f>F16</f>
        <v>1.3780000000000001</v>
      </c>
      <c r="Z7">
        <v>0.26</v>
      </c>
      <c r="AA7">
        <v>1.3780000000000001</v>
      </c>
    </row>
    <row r="8" spans="1:28" x14ac:dyDescent="0.2">
      <c r="B8" s="9">
        <v>4.8000000000000001E-2</v>
      </c>
      <c r="C8" s="9">
        <v>0.04</v>
      </c>
      <c r="D8" s="9">
        <v>5.0999999999999997E-2</v>
      </c>
      <c r="E8" s="9">
        <v>4.5999999999999999E-2</v>
      </c>
      <c r="F8" s="48">
        <v>7.2999999999999995E-2</v>
      </c>
      <c r="H8" t="s">
        <v>1</v>
      </c>
      <c r="I8">
        <f>B17</f>
        <v>8.2024386617639417E-2</v>
      </c>
      <c r="J8">
        <f>C83</f>
        <v>2.6162950903902242E-2</v>
      </c>
      <c r="K8">
        <f t="shared" si="7"/>
        <v>2.0506096654409896E-2</v>
      </c>
      <c r="L8">
        <f t="shared" si="7"/>
        <v>1.2020815280171319E-2</v>
      </c>
      <c r="M8">
        <f t="shared" si="7"/>
        <v>1.9091883092036761E-2</v>
      </c>
      <c r="N8">
        <f t="shared" si="8"/>
        <v>2.1920310216782993E-2</v>
      </c>
      <c r="O8">
        <f t="shared" si="8"/>
        <v>9.8994949366116736E-3</v>
      </c>
      <c r="P8">
        <f t="shared" si="8"/>
        <v>8.4852813742385385E-3</v>
      </c>
      <c r="Q8">
        <f t="shared" si="9"/>
        <v>2.2627416997969541E-2</v>
      </c>
      <c r="R8">
        <f t="shared" si="9"/>
        <v>7.7781745930520299E-3</v>
      </c>
      <c r="S8">
        <f t="shared" si="9"/>
        <v>1.4142135623730925E-2</v>
      </c>
      <c r="T8">
        <f t="shared" si="10"/>
        <v>2.1920310216782993E-2</v>
      </c>
      <c r="U8">
        <f t="shared" si="10"/>
        <v>2.1213203435596446E-3</v>
      </c>
      <c r="V8">
        <f t="shared" si="10"/>
        <v>6.3639610306788939E-3</v>
      </c>
      <c r="W8">
        <f>F17</f>
        <v>0.16829141392239846</v>
      </c>
      <c r="Z8">
        <v>8.2024386617639417E-2</v>
      </c>
      <c r="AA8">
        <v>0.16829141392239846</v>
      </c>
    </row>
    <row r="9" spans="1:28" x14ac:dyDescent="0.2">
      <c r="A9" s="3" t="s">
        <v>3</v>
      </c>
      <c r="B9" s="13">
        <f t="shared" ref="B9:F9" si="11">B7-B8</f>
        <v>0.20200000000000001</v>
      </c>
      <c r="C9" s="13">
        <f t="shared" si="11"/>
        <v>0.26</v>
      </c>
      <c r="D9" s="13">
        <f t="shared" si="11"/>
        <v>0.309</v>
      </c>
      <c r="E9" s="13">
        <f t="shared" si="11"/>
        <v>0.30399999999999999</v>
      </c>
      <c r="F9" s="13">
        <f t="shared" si="11"/>
        <v>1.4970000000000001</v>
      </c>
      <c r="H9" t="s">
        <v>28</v>
      </c>
      <c r="I9" t="e">
        <v>#REF!</v>
      </c>
      <c r="J9" s="55">
        <f>TTEST(I3:I4,J3:J4,1,2)</f>
        <v>0.29150083685135497</v>
      </c>
      <c r="K9" s="55">
        <f>TTEST(I3:I4,K3:K4,1,2)</f>
        <v>0.41548457452714815</v>
      </c>
      <c r="L9" s="55">
        <f>TTEST(I3:I4,L3:L4,1,2)</f>
        <v>0.21503558870142753</v>
      </c>
      <c r="M9" s="55">
        <f>TTEST(I3:I4,M3:M4,1,2)</f>
        <v>0.32974173082840252</v>
      </c>
      <c r="N9" s="55">
        <f>TTEST(I3:I4,N3:N4,1,2)</f>
        <v>0.24068821228054466</v>
      </c>
      <c r="O9" s="55">
        <f>TTEST(I3:I4,O3:O4,1,2)</f>
        <v>0.5</v>
      </c>
      <c r="P9" s="55">
        <f>TTEST(I3:I4,P3:P4,1,2)</f>
        <v>0.38773696775233624</v>
      </c>
      <c r="Q9" s="55">
        <f>TTEST(I3:I4,Q3:Q4,1,2)</f>
        <v>0.41882386876752492</v>
      </c>
      <c r="R9" s="55">
        <f>TTEST(I3:I4,R3:R4,1,2)</f>
        <v>0.4250016499455519</v>
      </c>
      <c r="S9" s="55">
        <f>TTEST(I3:I4,S3:S4,1,2)</f>
        <v>0.33046247040934063</v>
      </c>
      <c r="T9" s="55">
        <f>TTEST(I3:I4,T3:T4,1,2)</f>
        <v>0.39906290894566698</v>
      </c>
      <c r="U9" s="55">
        <f>TTEST(I3:I4,U3:U4,1,2)</f>
        <v>0.32578822114764822</v>
      </c>
      <c r="V9" s="55">
        <f>TTEST(I3:I4,V3:V4,1,2)</f>
        <v>0.39597145982508064</v>
      </c>
      <c r="W9" s="55">
        <f>TTEST(I3:I4,W3:W4,1,2)</f>
        <v>6.8663508986377261E-3</v>
      </c>
      <c r="AA9" s="40">
        <f>TTEST(I3:I4,W3:W4,1,2)</f>
        <v>6.8663508986377261E-3</v>
      </c>
      <c r="AB9" t="s">
        <v>49</v>
      </c>
    </row>
    <row r="10" spans="1:28" x14ac:dyDescent="0.2">
      <c r="B10" s="9"/>
      <c r="C10" s="9"/>
      <c r="D10" s="9"/>
      <c r="E10" s="9"/>
      <c r="F10" s="9"/>
    </row>
    <row r="11" spans="1:28" x14ac:dyDescent="0.2">
      <c r="B11" s="9"/>
      <c r="C11" s="9"/>
      <c r="D11" s="9"/>
      <c r="E11" s="9"/>
      <c r="F11" s="9"/>
    </row>
    <row r="12" spans="1:28" x14ac:dyDescent="0.2">
      <c r="A12" s="3" t="s">
        <v>3</v>
      </c>
      <c r="B12" s="13"/>
      <c r="C12" s="13"/>
      <c r="D12" s="13"/>
      <c r="E12" s="13"/>
      <c r="F12" s="13"/>
    </row>
    <row r="13" spans="1:28" x14ac:dyDescent="0.2">
      <c r="B13" s="9"/>
      <c r="C13" s="9"/>
      <c r="D13" s="9"/>
      <c r="E13" s="9"/>
      <c r="F13" s="9"/>
    </row>
    <row r="14" spans="1:28" x14ac:dyDescent="0.2">
      <c r="B14" s="9"/>
      <c r="C14" s="9"/>
      <c r="D14" s="9"/>
      <c r="E14" s="9"/>
      <c r="F14" s="9"/>
    </row>
    <row r="15" spans="1:28" x14ac:dyDescent="0.2">
      <c r="A15" s="3" t="s">
        <v>3</v>
      </c>
      <c r="B15" s="13"/>
      <c r="C15" s="13"/>
      <c r="D15" s="13"/>
      <c r="E15" s="13"/>
      <c r="F15" s="13"/>
    </row>
    <row r="16" spans="1:28" x14ac:dyDescent="0.2">
      <c r="A16" s="6" t="s">
        <v>4</v>
      </c>
      <c r="B16" s="7">
        <f>AVERAGE(B6,B9)</f>
        <v>0.26</v>
      </c>
      <c r="C16" s="7">
        <f>AVERAGE(C6,C9)</f>
        <v>0.27450000000000002</v>
      </c>
      <c r="D16" s="7">
        <f t="shared" ref="D16:E16" si="12">AVERAGE(D6,D9)</f>
        <v>0.3175</v>
      </c>
      <c r="E16" s="7">
        <f t="shared" si="12"/>
        <v>0.29049999999999998</v>
      </c>
      <c r="F16" s="7">
        <f>AVERAGE(F6,F9)</f>
        <v>1.3780000000000001</v>
      </c>
    </row>
    <row r="17" spans="1:11" x14ac:dyDescent="0.2">
      <c r="A17" s="6" t="s">
        <v>1</v>
      </c>
      <c r="B17" s="6">
        <f>STDEV(B6,B9)</f>
        <v>8.2024386617639417E-2</v>
      </c>
      <c r="C17" s="6">
        <f>STDEV(C6,C9)</f>
        <v>2.0506096654409896E-2</v>
      </c>
      <c r="D17" s="6">
        <f>STDEV(D6,D9)</f>
        <v>1.2020815280171319E-2</v>
      </c>
      <c r="E17" s="6">
        <f>STDEV(E6,E9)</f>
        <v>1.9091883092036761E-2</v>
      </c>
      <c r="F17" s="6">
        <f>STDEV(F6,F9)</f>
        <v>0.16829141392239846</v>
      </c>
    </row>
    <row r="18" spans="1:11" x14ac:dyDescent="0.2">
      <c r="A18" s="1"/>
      <c r="B18" s="1"/>
      <c r="C18" s="1"/>
      <c r="D18" s="1"/>
      <c r="E18" s="1"/>
      <c r="F18" s="1"/>
      <c r="K18" t="s">
        <v>31</v>
      </c>
    </row>
    <row r="19" spans="1:11" x14ac:dyDescent="0.2">
      <c r="A19" s="1"/>
      <c r="B19" s="1"/>
      <c r="C19" s="1"/>
      <c r="D19" s="1"/>
      <c r="E19" s="1"/>
      <c r="F19" s="1"/>
    </row>
    <row r="20" spans="1:11" x14ac:dyDescent="0.2">
      <c r="B20" s="60" t="s">
        <v>16</v>
      </c>
      <c r="C20" s="60"/>
      <c r="D20" s="60"/>
      <c r="E20" s="60"/>
      <c r="F20" s="60"/>
    </row>
    <row r="21" spans="1:11" x14ac:dyDescent="0.2">
      <c r="B21" s="9"/>
      <c r="C21" s="9">
        <v>0.27100000000000002</v>
      </c>
      <c r="D21" s="9">
        <v>0.312</v>
      </c>
      <c r="E21" s="9">
        <v>0.28000000000000003</v>
      </c>
      <c r="F21" s="9"/>
    </row>
    <row r="22" spans="1:11" x14ac:dyDescent="0.2">
      <c r="B22" s="9"/>
      <c r="C22" s="9">
        <v>4.7E-2</v>
      </c>
      <c r="D22" s="9">
        <v>4.4999999999999998E-2</v>
      </c>
      <c r="E22" s="9">
        <v>4.4999999999999998E-2</v>
      </c>
      <c r="F22" s="9"/>
    </row>
    <row r="23" spans="1:11" x14ac:dyDescent="0.2">
      <c r="A23" s="3" t="s">
        <v>3</v>
      </c>
      <c r="B23" s="13"/>
      <c r="C23" s="13">
        <f t="shared" ref="C23:E23" si="13">C21-C22</f>
        <v>0.22400000000000003</v>
      </c>
      <c r="D23" s="13">
        <f t="shared" si="13"/>
        <v>0.26700000000000002</v>
      </c>
      <c r="E23" s="13">
        <f t="shared" si="13"/>
        <v>0.23500000000000004</v>
      </c>
      <c r="F23" s="13"/>
    </row>
    <row r="24" spans="1:11" x14ac:dyDescent="0.2">
      <c r="B24" s="9"/>
      <c r="C24" s="9">
        <v>0.23200000000000001</v>
      </c>
      <c r="D24" s="9">
        <v>0.29699999999999999</v>
      </c>
      <c r="E24" s="9">
        <v>0.29399999999999998</v>
      </c>
      <c r="F24" s="9"/>
    </row>
    <row r="25" spans="1:11" x14ac:dyDescent="0.2">
      <c r="B25" s="9"/>
      <c r="C25" s="9">
        <v>3.9E-2</v>
      </c>
      <c r="D25" s="9">
        <v>4.3999999999999997E-2</v>
      </c>
      <c r="E25" s="9">
        <v>4.7E-2</v>
      </c>
      <c r="F25" s="9"/>
    </row>
    <row r="26" spans="1:11" x14ac:dyDescent="0.2">
      <c r="A26" s="3" t="s">
        <v>3</v>
      </c>
      <c r="B26" s="13"/>
      <c r="C26" s="13">
        <f t="shared" ref="C26:E26" si="14">C24-C25</f>
        <v>0.193</v>
      </c>
      <c r="D26" s="13">
        <f t="shared" si="14"/>
        <v>0.253</v>
      </c>
      <c r="E26" s="13">
        <f t="shared" si="14"/>
        <v>0.247</v>
      </c>
      <c r="F26" s="13"/>
    </row>
    <row r="27" spans="1:11" x14ac:dyDescent="0.2">
      <c r="B27" s="9"/>
      <c r="C27" s="9"/>
      <c r="D27" s="9"/>
      <c r="E27" s="9"/>
      <c r="F27" s="9"/>
    </row>
    <row r="28" spans="1:11" x14ac:dyDescent="0.2">
      <c r="B28" s="9"/>
      <c r="C28" s="9"/>
      <c r="D28" s="9"/>
      <c r="E28" s="9"/>
      <c r="F28" s="9"/>
    </row>
    <row r="29" spans="1:11" x14ac:dyDescent="0.2">
      <c r="A29" s="3" t="s">
        <v>3</v>
      </c>
      <c r="B29" s="13"/>
      <c r="C29" s="13"/>
      <c r="D29" s="13"/>
      <c r="E29" s="13"/>
      <c r="F29" s="13"/>
    </row>
    <row r="30" spans="1:11" x14ac:dyDescent="0.2">
      <c r="B30" s="9"/>
      <c r="C30" s="9"/>
      <c r="D30" s="9"/>
      <c r="E30" s="9"/>
      <c r="F30" s="9"/>
    </row>
    <row r="31" spans="1:11" x14ac:dyDescent="0.2">
      <c r="B31" s="9"/>
      <c r="C31" s="9"/>
      <c r="D31" s="9"/>
      <c r="E31" s="9"/>
      <c r="F31" s="9"/>
    </row>
    <row r="32" spans="1:11" x14ac:dyDescent="0.2">
      <c r="A32" s="3" t="s">
        <v>3</v>
      </c>
      <c r="B32" s="13"/>
      <c r="C32" s="13"/>
      <c r="D32" s="13"/>
      <c r="E32" s="13"/>
      <c r="F32" s="13"/>
    </row>
    <row r="33" spans="1:10" x14ac:dyDescent="0.2">
      <c r="A33" s="6" t="s">
        <v>4</v>
      </c>
      <c r="B33" s="6"/>
      <c r="C33" s="7">
        <f>AVERAGE(C23,C26)</f>
        <v>0.20850000000000002</v>
      </c>
      <c r="D33" s="7">
        <f t="shared" ref="D33:E33" si="15">AVERAGE(D23,D26)</f>
        <v>0.26</v>
      </c>
      <c r="E33" s="7">
        <f t="shared" si="15"/>
        <v>0.24100000000000002</v>
      </c>
      <c r="F33" s="7"/>
    </row>
    <row r="34" spans="1:10" x14ac:dyDescent="0.2">
      <c r="A34" s="6" t="s">
        <v>1</v>
      </c>
      <c r="B34" s="6" t="e">
        <f>STDEV(B23,B26,B29,B32)</f>
        <v>#DIV/0!</v>
      </c>
      <c r="C34" s="6">
        <f>STDEV(C23,C26)</f>
        <v>2.1920310216782993E-2</v>
      </c>
      <c r="D34" s="6">
        <f>STDEV(D23,D26)</f>
        <v>9.8994949366116736E-3</v>
      </c>
      <c r="E34" s="6">
        <f>STDEV(E23,E26)</f>
        <v>8.4852813742385385E-3</v>
      </c>
      <c r="F34" s="6"/>
    </row>
    <row r="35" spans="1:10" x14ac:dyDescent="0.2">
      <c r="A35" s="1"/>
      <c r="B35" s="1"/>
      <c r="C35" s="1"/>
      <c r="D35" s="1"/>
      <c r="E35" s="1"/>
      <c r="F35" s="1"/>
    </row>
    <row r="36" spans="1:10" x14ac:dyDescent="0.2">
      <c r="A36" s="1"/>
      <c r="B36" s="1"/>
      <c r="C36" s="1"/>
      <c r="D36" s="1"/>
      <c r="E36" s="1"/>
      <c r="F36" s="1"/>
    </row>
    <row r="37" spans="1:10" x14ac:dyDescent="0.2">
      <c r="B37" s="60" t="s">
        <v>5</v>
      </c>
      <c r="C37" s="60"/>
      <c r="D37" s="60"/>
      <c r="E37" s="60"/>
      <c r="F37" s="60"/>
    </row>
    <row r="38" spans="1:10" x14ac:dyDescent="0.2">
      <c r="B38" s="9"/>
      <c r="C38" s="9">
        <v>0.33400000000000002</v>
      </c>
      <c r="D38" s="9">
        <v>0.307</v>
      </c>
      <c r="E38" s="9">
        <v>0.32100000000000001</v>
      </c>
      <c r="F38" s="9"/>
    </row>
    <row r="39" spans="1:10" x14ac:dyDescent="0.2">
      <c r="B39" s="9"/>
      <c r="C39" s="9">
        <v>4.3999999999999997E-2</v>
      </c>
      <c r="D39" s="9">
        <v>6.5000000000000002E-2</v>
      </c>
      <c r="E39" s="9">
        <v>4.1000000000000002E-2</v>
      </c>
      <c r="F39" s="9"/>
    </row>
    <row r="40" spans="1:10" x14ac:dyDescent="0.2">
      <c r="A40" s="3" t="s">
        <v>3</v>
      </c>
      <c r="B40" s="13"/>
      <c r="C40" s="13">
        <f t="shared" ref="C40:E40" si="16">C38-C39</f>
        <v>0.29000000000000004</v>
      </c>
      <c r="D40" s="13">
        <f t="shared" si="16"/>
        <v>0.24199999999999999</v>
      </c>
      <c r="E40" s="13">
        <f t="shared" si="16"/>
        <v>0.28000000000000003</v>
      </c>
      <c r="F40" s="13"/>
    </row>
    <row r="41" spans="1:10" x14ac:dyDescent="0.2">
      <c r="B41" s="9"/>
      <c r="C41" s="9">
        <v>0.29599999999999999</v>
      </c>
      <c r="D41" s="9">
        <v>0.28699999999999998</v>
      </c>
      <c r="E41" s="9">
        <v>0.34799999999999998</v>
      </c>
      <c r="F41" s="9"/>
    </row>
    <row r="42" spans="1:10" x14ac:dyDescent="0.2">
      <c r="B42" s="9"/>
      <c r="C42" s="9">
        <v>3.7999999999999999E-2</v>
      </c>
      <c r="D42" s="9">
        <v>3.4000000000000002E-2</v>
      </c>
      <c r="E42" s="9">
        <v>4.8000000000000001E-2</v>
      </c>
      <c r="F42" s="9"/>
    </row>
    <row r="43" spans="1:10" x14ac:dyDescent="0.2">
      <c r="A43" s="3" t="s">
        <v>3</v>
      </c>
      <c r="B43" s="13"/>
      <c r="C43" s="13">
        <f t="shared" ref="C43:E43" si="17">C41-C42</f>
        <v>0.25800000000000001</v>
      </c>
      <c r="D43" s="13">
        <f t="shared" si="17"/>
        <v>0.253</v>
      </c>
      <c r="E43" s="13">
        <f t="shared" si="17"/>
        <v>0.3</v>
      </c>
      <c r="F43" s="13"/>
    </row>
    <row r="44" spans="1:10" x14ac:dyDescent="0.2">
      <c r="B44" s="9"/>
      <c r="C44" s="9"/>
      <c r="D44" s="9"/>
      <c r="E44" s="9"/>
      <c r="F44" s="9"/>
    </row>
    <row r="45" spans="1:10" x14ac:dyDescent="0.2">
      <c r="B45" s="9"/>
      <c r="C45" s="9"/>
      <c r="D45" s="9"/>
      <c r="E45" s="9"/>
      <c r="F45" s="9"/>
    </row>
    <row r="46" spans="1:10" x14ac:dyDescent="0.2">
      <c r="A46" s="3" t="s">
        <v>3</v>
      </c>
      <c r="B46" s="13"/>
      <c r="C46" s="13"/>
      <c r="D46" s="13"/>
      <c r="E46" s="13"/>
      <c r="F46" s="13"/>
    </row>
    <row r="47" spans="1:10" x14ac:dyDescent="0.2">
      <c r="B47" s="9"/>
      <c r="C47" s="9"/>
      <c r="D47" s="9"/>
      <c r="E47" s="9"/>
      <c r="F47" s="9"/>
      <c r="J47" t="s">
        <v>35</v>
      </c>
    </row>
    <row r="48" spans="1:10" ht="16" thickBot="1" x14ac:dyDescent="0.25">
      <c r="B48" s="9"/>
      <c r="C48" s="9"/>
      <c r="D48" s="9"/>
      <c r="E48" s="9"/>
      <c r="F48" s="9"/>
    </row>
    <row r="49" spans="1:12" x14ac:dyDescent="0.2">
      <c r="A49" s="3" t="s">
        <v>3</v>
      </c>
      <c r="B49" s="13"/>
      <c r="C49" s="13"/>
      <c r="D49" s="13"/>
      <c r="E49" s="13"/>
      <c r="F49" s="13"/>
      <c r="J49" s="54"/>
      <c r="K49" s="54" t="s">
        <v>36</v>
      </c>
      <c r="L49" s="54" t="s">
        <v>37</v>
      </c>
    </row>
    <row r="50" spans="1:12" x14ac:dyDescent="0.2">
      <c r="A50" s="6" t="s">
        <v>4</v>
      </c>
      <c r="B50" s="6"/>
      <c r="C50" s="7">
        <f>AVERAGE(C40,C43)</f>
        <v>0.27400000000000002</v>
      </c>
      <c r="D50" s="7">
        <f t="shared" ref="D50" si="18">AVERAGE(D40,D43)</f>
        <v>0.2475</v>
      </c>
      <c r="E50" s="7">
        <f>AVERAGE(E40,E43)</f>
        <v>0.29000000000000004</v>
      </c>
      <c r="F50" s="7"/>
      <c r="J50" t="s">
        <v>38</v>
      </c>
      <c r="K50">
        <v>0.26</v>
      </c>
      <c r="L50">
        <v>1.3780000000000001</v>
      </c>
    </row>
    <row r="51" spans="1:12" x14ac:dyDescent="0.2">
      <c r="A51" s="6" t="s">
        <v>1</v>
      </c>
      <c r="B51" s="6" t="e">
        <f>STDEV(B40,B43,B46,B49)</f>
        <v>#DIV/0!</v>
      </c>
      <c r="C51" s="6">
        <f>STDEV(C40,C43)</f>
        <v>2.2627416997969541E-2</v>
      </c>
      <c r="D51" s="6">
        <f>STDEV(D40,D43)</f>
        <v>7.7781745930520299E-3</v>
      </c>
      <c r="E51" s="6">
        <f>STDEV(E40,E43)</f>
        <v>1.4142135623730925E-2</v>
      </c>
      <c r="F51" s="6"/>
      <c r="J51" t="s">
        <v>39</v>
      </c>
      <c r="K51">
        <v>6.727999999999984E-3</v>
      </c>
      <c r="L51">
        <v>2.8322000000000049E-2</v>
      </c>
    </row>
    <row r="52" spans="1:12" x14ac:dyDescent="0.2">
      <c r="A52" s="1"/>
      <c r="B52" s="1"/>
      <c r="C52" s="1"/>
      <c r="D52" s="1"/>
      <c r="E52" s="1"/>
      <c r="F52" s="1"/>
      <c r="J52" t="s">
        <v>40</v>
      </c>
      <c r="K52">
        <v>2</v>
      </c>
      <c r="L52">
        <v>2</v>
      </c>
    </row>
    <row r="53" spans="1:12" x14ac:dyDescent="0.2">
      <c r="A53" s="1"/>
      <c r="B53" s="1"/>
      <c r="C53" s="1"/>
      <c r="D53" s="1"/>
      <c r="E53" s="1"/>
      <c r="F53" s="1"/>
      <c r="J53" t="s">
        <v>41</v>
      </c>
      <c r="K53">
        <v>-1</v>
      </c>
    </row>
    <row r="54" spans="1:12" x14ac:dyDescent="0.2">
      <c r="B54" s="60" t="s">
        <v>24</v>
      </c>
      <c r="C54" s="60"/>
      <c r="D54" s="60"/>
      <c r="E54" s="60"/>
      <c r="F54" s="60"/>
      <c r="J54" t="s">
        <v>42</v>
      </c>
      <c r="K54">
        <v>0</v>
      </c>
    </row>
    <row r="55" spans="1:12" x14ac:dyDescent="0.2">
      <c r="B55" s="9"/>
      <c r="C55" s="9">
        <v>0.33100000000000002</v>
      </c>
      <c r="D55" s="9">
        <v>0.27600000000000002</v>
      </c>
      <c r="E55" s="9">
        <v>0.28799999999999998</v>
      </c>
      <c r="F55" s="9"/>
      <c r="J55" t="s">
        <v>43</v>
      </c>
      <c r="K55">
        <v>1</v>
      </c>
    </row>
    <row r="56" spans="1:12" x14ac:dyDescent="0.2">
      <c r="B56" s="9"/>
      <c r="C56" s="9">
        <v>3.7999999999999999E-2</v>
      </c>
      <c r="D56" s="9">
        <v>4.4999999999999998E-2</v>
      </c>
      <c r="E56" s="9">
        <v>4.1000000000000002E-2</v>
      </c>
      <c r="F56" s="9"/>
      <c r="J56" t="s">
        <v>44</v>
      </c>
      <c r="K56">
        <v>-6.3163841807909433</v>
      </c>
    </row>
    <row r="57" spans="1:12" x14ac:dyDescent="0.2">
      <c r="A57" s="3" t="s">
        <v>3</v>
      </c>
      <c r="B57" s="13"/>
      <c r="C57" s="13">
        <f t="shared" ref="C57:E57" si="19">C55-C56</f>
        <v>0.29300000000000004</v>
      </c>
      <c r="D57" s="13">
        <f t="shared" si="19"/>
        <v>0.23100000000000004</v>
      </c>
      <c r="E57" s="13">
        <f t="shared" si="19"/>
        <v>0.24699999999999997</v>
      </c>
      <c r="F57" s="13"/>
      <c r="J57" t="s">
        <v>45</v>
      </c>
      <c r="K57">
        <v>4.9979500929384579E-2</v>
      </c>
    </row>
    <row r="58" spans="1:12" x14ac:dyDescent="0.2">
      <c r="B58" s="9"/>
      <c r="C58" s="9">
        <v>0.31</v>
      </c>
      <c r="D58" s="9">
        <v>0.27300000000000002</v>
      </c>
      <c r="E58" s="9">
        <v>0.28000000000000003</v>
      </c>
      <c r="F58" s="9"/>
      <c r="J58" t="s">
        <v>46</v>
      </c>
      <c r="K58">
        <v>6.3137515146750438</v>
      </c>
    </row>
    <row r="59" spans="1:12" x14ac:dyDescent="0.2">
      <c r="B59" s="9"/>
      <c r="C59" s="9">
        <v>4.8000000000000001E-2</v>
      </c>
      <c r="D59" s="9">
        <v>4.4999999999999998E-2</v>
      </c>
      <c r="E59" s="9">
        <v>4.2000000000000003E-2</v>
      </c>
      <c r="F59" s="9"/>
      <c r="J59" t="s">
        <v>47</v>
      </c>
      <c r="K59">
        <v>9.9959001858769159E-2</v>
      </c>
    </row>
    <row r="60" spans="1:12" ht="16" thickBot="1" x14ac:dyDescent="0.25">
      <c r="A60" s="3" t="s">
        <v>3</v>
      </c>
      <c r="B60" s="13"/>
      <c r="C60" s="13">
        <f t="shared" ref="C60:E60" si="20">C58-C59</f>
        <v>0.26200000000000001</v>
      </c>
      <c r="D60" s="13">
        <f t="shared" si="20"/>
        <v>0.22800000000000004</v>
      </c>
      <c r="E60" s="13">
        <f t="shared" si="20"/>
        <v>0.23800000000000002</v>
      </c>
      <c r="F60" s="13"/>
      <c r="J60" s="53" t="s">
        <v>48</v>
      </c>
      <c r="K60" s="53">
        <v>12.706204736174707</v>
      </c>
      <c r="L60" s="53"/>
    </row>
    <row r="61" spans="1:12" x14ac:dyDescent="0.2">
      <c r="B61" s="9"/>
      <c r="C61" s="9"/>
      <c r="D61" s="9"/>
      <c r="E61" s="9"/>
      <c r="F61" s="9"/>
    </row>
    <row r="62" spans="1:12" x14ac:dyDescent="0.2">
      <c r="B62" s="9"/>
      <c r="C62" s="9"/>
      <c r="D62" s="9"/>
      <c r="E62" s="9"/>
      <c r="F62" s="9"/>
    </row>
    <row r="63" spans="1:12" x14ac:dyDescent="0.2">
      <c r="A63" s="3" t="s">
        <v>3</v>
      </c>
      <c r="B63" s="13"/>
      <c r="C63" s="13"/>
      <c r="D63" s="13"/>
      <c r="E63" s="13"/>
      <c r="F63" s="13"/>
    </row>
    <row r="64" spans="1:12" x14ac:dyDescent="0.2">
      <c r="B64" s="9"/>
      <c r="C64" s="9"/>
      <c r="D64" s="9"/>
      <c r="E64" s="9"/>
      <c r="F64" s="9"/>
    </row>
    <row r="65" spans="1:6" x14ac:dyDescent="0.2">
      <c r="B65" s="9"/>
      <c r="C65" s="9"/>
      <c r="D65" s="9"/>
      <c r="E65" s="9"/>
      <c r="F65" s="9"/>
    </row>
    <row r="66" spans="1:6" x14ac:dyDescent="0.2">
      <c r="A66" s="3" t="s">
        <v>3</v>
      </c>
      <c r="B66" s="13"/>
      <c r="C66" s="13"/>
      <c r="D66" s="13"/>
      <c r="E66" s="13"/>
      <c r="F66" s="13"/>
    </row>
    <row r="67" spans="1:6" x14ac:dyDescent="0.2">
      <c r="A67" s="6" t="s">
        <v>4</v>
      </c>
      <c r="B67" s="6"/>
      <c r="C67" s="7">
        <f>AVERAGE(C57,C60)</f>
        <v>0.27750000000000002</v>
      </c>
      <c r="D67" s="7">
        <f t="shared" ref="D67:E67" si="21">AVERAGE(D57,D60)</f>
        <v>0.22950000000000004</v>
      </c>
      <c r="E67" s="7">
        <f t="shared" si="21"/>
        <v>0.24249999999999999</v>
      </c>
      <c r="F67" s="7"/>
    </row>
    <row r="68" spans="1:6" x14ac:dyDescent="0.2">
      <c r="A68" s="6" t="s">
        <v>1</v>
      </c>
      <c r="B68" s="6" t="e">
        <f t="shared" ref="B68" si="22">STDEV(B57,B60,B63,B66)</f>
        <v>#DIV/0!</v>
      </c>
      <c r="C68" s="6">
        <f>STDEV(C57,C60)</f>
        <v>2.1920310216782993E-2</v>
      </c>
      <c r="D68" s="6">
        <f>STDEV(D57,D60)</f>
        <v>2.1213203435596446E-3</v>
      </c>
      <c r="E68" s="6">
        <f>STDEV(E57,E60)</f>
        <v>6.3639610306788939E-3</v>
      </c>
      <c r="F68" s="6"/>
    </row>
    <row r="69" spans="1:6" x14ac:dyDescent="0.2">
      <c r="B69" s="60" t="s">
        <v>23</v>
      </c>
      <c r="C69" s="60"/>
      <c r="D69" s="60"/>
      <c r="E69" s="60"/>
      <c r="F69" s="60"/>
    </row>
    <row r="70" spans="1:6" x14ac:dyDescent="0.2">
      <c r="B70" s="9"/>
      <c r="C70" s="9">
        <v>0.36599999999999999</v>
      </c>
      <c r="D70" s="9"/>
      <c r="E70" s="9"/>
      <c r="F70" s="9"/>
    </row>
    <row r="71" spans="1:6" x14ac:dyDescent="0.2">
      <c r="B71" s="9"/>
      <c r="C71" s="9">
        <v>4.8000000000000001E-2</v>
      </c>
      <c r="D71" s="9"/>
      <c r="E71" s="9"/>
      <c r="F71" s="9"/>
    </row>
    <row r="72" spans="1:6" x14ac:dyDescent="0.2">
      <c r="A72" s="3" t="s">
        <v>3</v>
      </c>
      <c r="B72" s="13"/>
      <c r="C72" s="13">
        <f t="shared" ref="C72" si="23">C70-C71</f>
        <v>0.318</v>
      </c>
      <c r="D72" s="13"/>
      <c r="E72" s="13"/>
      <c r="F72" s="13"/>
    </row>
    <row r="73" spans="1:6" x14ac:dyDescent="0.2">
      <c r="B73" s="9"/>
      <c r="C73" s="9">
        <v>0.32600000000000001</v>
      </c>
      <c r="D73" s="9"/>
      <c r="E73" s="9"/>
      <c r="F73" s="9"/>
    </row>
    <row r="74" spans="1:6" x14ac:dyDescent="0.2">
      <c r="B74" s="9"/>
      <c r="C74" s="9">
        <v>4.4999999999999998E-2</v>
      </c>
      <c r="D74" s="9"/>
      <c r="E74" s="9"/>
      <c r="F74" s="9"/>
    </row>
    <row r="75" spans="1:6" x14ac:dyDescent="0.2">
      <c r="A75" s="3" t="s">
        <v>3</v>
      </c>
      <c r="B75" s="13"/>
      <c r="C75" s="13">
        <f t="shared" ref="C75" si="24">C73-C74</f>
        <v>0.28100000000000003</v>
      </c>
      <c r="D75" s="13"/>
      <c r="E75" s="13"/>
      <c r="F75" s="13"/>
    </row>
    <row r="76" spans="1:6" x14ac:dyDescent="0.2">
      <c r="B76" s="9"/>
      <c r="C76" s="9"/>
      <c r="D76" s="9"/>
      <c r="E76" s="9"/>
      <c r="F76" s="9"/>
    </row>
    <row r="77" spans="1:6" x14ac:dyDescent="0.2">
      <c r="B77" s="9"/>
      <c r="C77" s="9"/>
      <c r="D77" s="9"/>
      <c r="E77" s="9"/>
      <c r="F77" s="9"/>
    </row>
    <row r="78" spans="1:6" x14ac:dyDescent="0.2">
      <c r="A78" s="3" t="s">
        <v>3</v>
      </c>
      <c r="B78" s="13"/>
      <c r="C78" s="13"/>
      <c r="D78" s="13"/>
      <c r="E78" s="13"/>
      <c r="F78" s="13"/>
    </row>
    <row r="79" spans="1:6" x14ac:dyDescent="0.2">
      <c r="B79" s="9"/>
      <c r="C79" s="9"/>
      <c r="D79" s="9"/>
      <c r="E79" s="9"/>
      <c r="F79" s="9"/>
    </row>
    <row r="80" spans="1:6" x14ac:dyDescent="0.2">
      <c r="B80" s="9"/>
      <c r="C80" s="9"/>
      <c r="D80" s="9"/>
      <c r="E80" s="9"/>
      <c r="F80" s="9"/>
    </row>
    <row r="81" spans="1:6" x14ac:dyDescent="0.2">
      <c r="A81" s="3" t="s">
        <v>3</v>
      </c>
      <c r="B81" s="13"/>
      <c r="C81" s="13"/>
      <c r="D81" s="13"/>
      <c r="E81" s="13"/>
      <c r="F81" s="13"/>
    </row>
    <row r="82" spans="1:6" x14ac:dyDescent="0.2">
      <c r="A82" s="6" t="s">
        <v>4</v>
      </c>
      <c r="B82" s="6"/>
      <c r="C82" s="7">
        <f>AVERAGE(C72,C75)</f>
        <v>0.29949999999999999</v>
      </c>
      <c r="D82" s="7" t="e">
        <f t="shared" ref="D82:E82" si="25">AVERAGE(D72,D75)</f>
        <v>#DIV/0!</v>
      </c>
      <c r="E82" s="7" t="e">
        <f t="shared" si="25"/>
        <v>#DIV/0!</v>
      </c>
      <c r="F82" s="7"/>
    </row>
    <row r="83" spans="1:6" x14ac:dyDescent="0.2">
      <c r="A83" s="6" t="s">
        <v>1</v>
      </c>
      <c r="B83" s="6" t="e">
        <f t="shared" ref="B83" si="26">STDEV(B72,B75,B78,B81)</f>
        <v>#DIV/0!</v>
      </c>
      <c r="C83" s="6">
        <f>STDEV(C72,C75)</f>
        <v>2.6162950903902242E-2</v>
      </c>
      <c r="D83" s="6" t="e">
        <f>STDEV(D72,D75)</f>
        <v>#DIV/0!</v>
      </c>
      <c r="E83" s="6" t="e">
        <f>STDEV(E72,E75)</f>
        <v>#DIV/0!</v>
      </c>
      <c r="F83" s="6"/>
    </row>
    <row r="84" spans="1:6" x14ac:dyDescent="0.2">
      <c r="B84" s="60"/>
      <c r="C84" s="60"/>
      <c r="D84" s="60"/>
      <c r="E84" s="60"/>
      <c r="F84" s="60"/>
    </row>
    <row r="85" spans="1:6" x14ac:dyDescent="0.2">
      <c r="B85" s="9"/>
      <c r="C85" s="9"/>
      <c r="D85" s="9"/>
      <c r="E85" s="9"/>
      <c r="F85" s="9"/>
    </row>
    <row r="86" spans="1:6" x14ac:dyDescent="0.2">
      <c r="B86" s="9"/>
      <c r="C86" s="9"/>
      <c r="D86" s="9"/>
      <c r="E86" s="9"/>
      <c r="F86" s="9"/>
    </row>
    <row r="87" spans="1:6" x14ac:dyDescent="0.2">
      <c r="A87" s="3"/>
      <c r="B87" s="13"/>
      <c r="C87" s="13"/>
      <c r="D87" s="13"/>
      <c r="E87" s="13"/>
      <c r="F87" s="13"/>
    </row>
    <row r="88" spans="1:6" x14ac:dyDescent="0.2">
      <c r="B88" s="9"/>
      <c r="C88" s="9"/>
      <c r="D88" s="9"/>
      <c r="E88" s="9"/>
      <c r="F88" s="9"/>
    </row>
    <row r="89" spans="1:6" x14ac:dyDescent="0.2">
      <c r="B89" s="9"/>
      <c r="C89" s="9"/>
      <c r="D89" s="9"/>
      <c r="E89" s="9"/>
      <c r="F89" s="9"/>
    </row>
    <row r="90" spans="1:6" x14ac:dyDescent="0.2">
      <c r="A90" s="3"/>
      <c r="B90" s="13"/>
      <c r="C90" s="13"/>
      <c r="D90" s="13"/>
      <c r="E90" s="13"/>
      <c r="F90" s="13"/>
    </row>
    <row r="91" spans="1:6" x14ac:dyDescent="0.2">
      <c r="B91" s="9"/>
      <c r="C91" s="9"/>
      <c r="D91" s="9"/>
      <c r="E91" s="9"/>
      <c r="F91" s="9"/>
    </row>
    <row r="92" spans="1:6" x14ac:dyDescent="0.2">
      <c r="B92" s="9"/>
      <c r="C92" s="9"/>
      <c r="D92" s="9"/>
      <c r="E92" s="9"/>
      <c r="F92" s="9"/>
    </row>
    <row r="93" spans="1:6" x14ac:dyDescent="0.2">
      <c r="A93" s="3"/>
      <c r="B93" s="13"/>
      <c r="C93" s="13"/>
      <c r="D93" s="13"/>
      <c r="E93" s="13"/>
      <c r="F93" s="13"/>
    </row>
    <row r="94" spans="1:6" x14ac:dyDescent="0.2">
      <c r="B94" s="9"/>
      <c r="C94" s="9"/>
      <c r="D94" s="9"/>
      <c r="E94" s="9"/>
      <c r="F94" s="9"/>
    </row>
    <row r="95" spans="1:6" x14ac:dyDescent="0.2">
      <c r="B95" s="9"/>
      <c r="C95" s="9"/>
      <c r="D95" s="9"/>
      <c r="E95" s="9"/>
      <c r="F95" s="9"/>
    </row>
    <row r="96" spans="1:6" x14ac:dyDescent="0.2">
      <c r="A96" s="3"/>
      <c r="B96" s="13"/>
      <c r="C96" s="13"/>
      <c r="D96" s="13"/>
      <c r="E96" s="13"/>
      <c r="F96" s="13"/>
    </row>
    <row r="97" spans="1:6" x14ac:dyDescent="0.2">
      <c r="A97" s="6"/>
      <c r="B97" s="6"/>
      <c r="C97" s="7"/>
      <c r="D97" s="7"/>
      <c r="E97" s="7"/>
      <c r="F97" s="7"/>
    </row>
    <row r="98" spans="1:6" x14ac:dyDescent="0.2">
      <c r="A98" s="6"/>
      <c r="B98" s="6"/>
      <c r="C98" s="6"/>
      <c r="D98" s="6"/>
      <c r="E98" s="6"/>
      <c r="F98" s="6"/>
    </row>
  </sheetData>
  <mergeCells count="6">
    <mergeCell ref="B69:F69"/>
    <mergeCell ref="B84:F84"/>
    <mergeCell ref="B2:F2"/>
    <mergeCell ref="B20:F20"/>
    <mergeCell ref="B37:F37"/>
    <mergeCell ref="B54:F54"/>
  </mergeCells>
  <conditionalFormatting sqref="G18:H18">
    <cfRule type="colorScale" priority="9">
      <colorScale>
        <cfvo type="min"/>
        <cfvo type="max"/>
        <color rgb="FFFCFCFF"/>
        <color rgb="FFF8696B"/>
      </colorScale>
    </cfRule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:W9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9">
    <cfRule type="colorScale" priority="5">
      <colorScale>
        <cfvo type="min"/>
        <cfvo type="max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1D07A-10E4-4EDA-823A-DFC58D160272}">
  <dimension ref="A2:AI102"/>
  <sheetViews>
    <sheetView topLeftCell="H10" zoomScale="65" zoomScaleNormal="76" workbookViewId="0">
      <selection activeCell="O6" sqref="O6"/>
    </sheetView>
  </sheetViews>
  <sheetFormatPr baseColWidth="10" defaultColWidth="8.83203125" defaultRowHeight="15" x14ac:dyDescent="0.2"/>
  <cols>
    <col min="1" max="1" width="16.5" customWidth="1"/>
    <col min="2" max="2" width="11.5" bestFit="1" customWidth="1"/>
    <col min="3" max="3" width="11.5" customWidth="1"/>
    <col min="4" max="4" width="12" bestFit="1" customWidth="1"/>
    <col min="5" max="7" width="12" customWidth="1"/>
    <col min="8" max="8" width="12" bestFit="1" customWidth="1"/>
    <col min="9" max="10" width="12" customWidth="1"/>
    <col min="11" max="12" width="10.5" customWidth="1"/>
  </cols>
  <sheetData>
    <row r="2" spans="1:35" ht="16" thickBot="1" x14ac:dyDescent="0.25">
      <c r="B2" s="61" t="s">
        <v>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35" ht="17" thickBot="1" x14ac:dyDescent="0.25">
      <c r="B3" s="22" t="s">
        <v>10</v>
      </c>
      <c r="C3" s="12" t="s">
        <v>11</v>
      </c>
      <c r="D3" s="20">
        <v>0.25</v>
      </c>
      <c r="E3" s="20">
        <v>2</v>
      </c>
      <c r="F3" s="20">
        <v>0.5</v>
      </c>
      <c r="G3" s="20">
        <v>2</v>
      </c>
      <c r="H3" s="11">
        <v>0.75</v>
      </c>
      <c r="I3" s="11">
        <v>2</v>
      </c>
      <c r="J3" s="14" t="s">
        <v>12</v>
      </c>
      <c r="K3" s="14" t="s">
        <v>13</v>
      </c>
      <c r="L3" s="12" t="s">
        <v>14</v>
      </c>
      <c r="M3" s="12" t="s">
        <v>15</v>
      </c>
    </row>
    <row r="4" spans="1:35" x14ac:dyDescent="0.2">
      <c r="B4" s="21">
        <v>0.14000000000000001</v>
      </c>
      <c r="C4" s="21">
        <v>0.157</v>
      </c>
      <c r="D4" s="10">
        <v>0.13800000000000001</v>
      </c>
      <c r="E4" s="10">
        <v>0.14199999999999999</v>
      </c>
      <c r="F4" s="10">
        <v>0.14699999999999999</v>
      </c>
      <c r="G4" s="10">
        <v>0.13500000000000001</v>
      </c>
      <c r="H4" s="10">
        <v>0.14099999999999999</v>
      </c>
      <c r="I4" s="10">
        <v>0.13400000000000001</v>
      </c>
      <c r="J4" s="21">
        <v>0.14000000000000001</v>
      </c>
      <c r="K4" s="21">
        <v>0.157</v>
      </c>
      <c r="L4" s="10">
        <v>0.70199999999999996</v>
      </c>
      <c r="M4" s="10">
        <v>0.59699999999999998</v>
      </c>
      <c r="N4" s="26">
        <v>1</v>
      </c>
      <c r="O4">
        <v>2</v>
      </c>
      <c r="P4" s="26">
        <v>1</v>
      </c>
      <c r="Q4">
        <v>2</v>
      </c>
    </row>
    <row r="5" spans="1:35" ht="44" thickBot="1" x14ac:dyDescent="0.25">
      <c r="B5" s="19">
        <v>4.2999999999999997E-2</v>
      </c>
      <c r="C5" s="19">
        <v>4.1000000000000002E-2</v>
      </c>
      <c r="D5" s="9">
        <v>3.7999999999999999E-2</v>
      </c>
      <c r="E5" s="9">
        <v>4.1000000000000002E-2</v>
      </c>
      <c r="F5" s="9">
        <v>3.7999999999999999E-2</v>
      </c>
      <c r="G5" s="9">
        <v>3.6999999999999998E-2</v>
      </c>
      <c r="H5" s="9">
        <v>3.6999999999999998E-2</v>
      </c>
      <c r="I5" s="9">
        <v>3.5999999999999997E-2</v>
      </c>
      <c r="J5" s="19">
        <v>4.2999999999999997E-2</v>
      </c>
      <c r="K5" s="19">
        <v>4.1000000000000002E-2</v>
      </c>
      <c r="L5" s="9">
        <v>5.8999999999999997E-2</v>
      </c>
      <c r="M5" s="9">
        <v>5.0999999999999997E-2</v>
      </c>
      <c r="N5" s="1" t="s">
        <v>0</v>
      </c>
      <c r="O5" s="1" t="s">
        <v>0</v>
      </c>
      <c r="P5" s="2" t="s">
        <v>2</v>
      </c>
      <c r="Q5" s="2" t="s">
        <v>2</v>
      </c>
    </row>
    <row r="6" spans="1:35" ht="16" thickBot="1" x14ac:dyDescent="0.25">
      <c r="A6" s="3" t="s">
        <v>3</v>
      </c>
      <c r="B6" s="13">
        <f>B4-B5</f>
        <v>9.7000000000000017E-2</v>
      </c>
      <c r="C6" s="13">
        <f>C4-C5</f>
        <v>0.11599999999999999</v>
      </c>
      <c r="D6" s="13">
        <f t="shared" ref="D6" si="0">D4-D5</f>
        <v>0.1</v>
      </c>
      <c r="E6" s="13">
        <f t="shared" ref="E6" si="1">E4-E5</f>
        <v>0.10099999999999998</v>
      </c>
      <c r="F6" s="13">
        <f t="shared" ref="F6" si="2">F4-F5</f>
        <v>0.10899999999999999</v>
      </c>
      <c r="G6" s="13">
        <f t="shared" ref="G6" si="3">G4-G5</f>
        <v>9.8000000000000004E-2</v>
      </c>
      <c r="H6" s="13">
        <f t="shared" ref="H6" si="4">H4-H5</f>
        <v>0.10399999999999998</v>
      </c>
      <c r="I6" s="13">
        <f t="shared" ref="I6" si="5">I4-I5</f>
        <v>9.8000000000000004E-2</v>
      </c>
      <c r="J6" s="13">
        <f>J4-J5</f>
        <v>9.7000000000000017E-2</v>
      </c>
      <c r="K6" s="13">
        <f>K4-K5</f>
        <v>0.11599999999999999</v>
      </c>
      <c r="L6" s="13">
        <f t="shared" ref="L6:M6" si="6">L4-L5</f>
        <v>0.64300000000000002</v>
      </c>
      <c r="M6" s="13">
        <f t="shared" si="6"/>
        <v>0.54599999999999993</v>
      </c>
      <c r="N6" s="4">
        <f>AVERAGE(J6,J9)</f>
        <v>9.9500000000000005E-2</v>
      </c>
      <c r="O6" s="4">
        <f>AVERAGE(K6,K9)</f>
        <v>0.11049999999999999</v>
      </c>
      <c r="P6" s="5">
        <f>AVERAGE(L9,L6,Q17,L12,L15)</f>
        <v>0.64300000000000002</v>
      </c>
      <c r="Q6" s="5">
        <f>AVERAGE(M9,M6,R17,M12,M15)</f>
        <v>0.54599999999999993</v>
      </c>
      <c r="R6" s="16"/>
      <c r="S6" s="11">
        <v>1</v>
      </c>
      <c r="T6" s="11">
        <v>2</v>
      </c>
    </row>
    <row r="7" spans="1:35" x14ac:dyDescent="0.2">
      <c r="B7" s="17">
        <v>0.13800000000000001</v>
      </c>
      <c r="C7" s="10">
        <v>0.14099999999999999</v>
      </c>
      <c r="D7" s="9"/>
      <c r="E7" s="9"/>
      <c r="F7" s="9"/>
      <c r="G7" s="9"/>
      <c r="H7" s="9"/>
      <c r="I7" s="9"/>
      <c r="J7" s="17">
        <v>0.13800000000000001</v>
      </c>
      <c r="K7" s="10">
        <v>0.14099999999999999</v>
      </c>
      <c r="L7" s="9"/>
      <c r="M7" s="9"/>
      <c r="R7">
        <v>2.5</v>
      </c>
      <c r="S7">
        <f>(D6-$N6)/($P6-$N6)*100</f>
        <v>9.1996320147194194E-2</v>
      </c>
      <c r="T7">
        <f>(E6-$N6)/($P6-$N6)*100</f>
        <v>0.2759889604415775</v>
      </c>
    </row>
    <row r="8" spans="1:35" x14ac:dyDescent="0.2">
      <c r="B8" s="18">
        <v>3.5999999999999997E-2</v>
      </c>
      <c r="C8" s="9">
        <v>3.5999999999999997E-2</v>
      </c>
      <c r="D8" s="9"/>
      <c r="E8" s="9"/>
      <c r="F8" s="9"/>
      <c r="G8" s="9"/>
      <c r="H8" s="9"/>
      <c r="I8" s="9"/>
      <c r="J8" s="18">
        <v>3.5999999999999997E-2</v>
      </c>
      <c r="K8" s="9">
        <v>3.5999999999999997E-2</v>
      </c>
      <c r="L8" s="9"/>
      <c r="M8" s="9"/>
      <c r="R8">
        <v>5</v>
      </c>
      <c r="S8">
        <f>(F6-$N6)/($P6-$N6)*100</f>
        <v>1.7479300827966848</v>
      </c>
      <c r="T8">
        <f>(G6-$N6)/($P6-$N6)*100</f>
        <v>-0.27598896044158255</v>
      </c>
      <c r="W8" t="s">
        <v>18</v>
      </c>
      <c r="X8" t="s">
        <v>19</v>
      </c>
      <c r="Y8" t="s">
        <v>20</v>
      </c>
      <c r="Z8" t="s">
        <v>17</v>
      </c>
      <c r="AA8" t="s">
        <v>21</v>
      </c>
      <c r="AB8" t="s">
        <v>22</v>
      </c>
      <c r="AD8" t="s">
        <v>18</v>
      </c>
      <c r="AE8" t="s">
        <v>19</v>
      </c>
      <c r="AF8" t="s">
        <v>20</v>
      </c>
      <c r="AG8" t="s">
        <v>17</v>
      </c>
      <c r="AH8" t="s">
        <v>21</v>
      </c>
      <c r="AI8" t="s">
        <v>22</v>
      </c>
    </row>
    <row r="9" spans="1:35" x14ac:dyDescent="0.2">
      <c r="A9" s="3" t="s">
        <v>3</v>
      </c>
      <c r="B9" s="13">
        <f>B7-B8</f>
        <v>0.10200000000000001</v>
      </c>
      <c r="C9" s="13">
        <f>C7-C8</f>
        <v>0.10499999999999998</v>
      </c>
      <c r="D9" s="13"/>
      <c r="E9" s="13"/>
      <c r="F9" s="13"/>
      <c r="G9" s="13"/>
      <c r="H9" s="13"/>
      <c r="I9" s="13"/>
      <c r="J9" s="13">
        <f>J7-J8</f>
        <v>0.10200000000000001</v>
      </c>
      <c r="K9" s="13">
        <f>K7-K8</f>
        <v>0.10499999999999998</v>
      </c>
      <c r="L9" s="13"/>
      <c r="M9" s="13"/>
      <c r="N9" s="4"/>
      <c r="O9" s="4"/>
      <c r="P9" s="4"/>
      <c r="Q9" s="5"/>
      <c r="R9">
        <v>7.5</v>
      </c>
      <c r="S9">
        <f>(H6-$N6)/($P6-$N6)*100</f>
        <v>0.82796688132474261</v>
      </c>
      <c r="T9">
        <f>(I6-$N6)/($P6-$N6)*100</f>
        <v>-0.27598896044158255</v>
      </c>
      <c r="V9">
        <v>2.5</v>
      </c>
      <c r="W9">
        <f t="shared" ref="W9:W11" si="7">S7</f>
        <v>9.1996320147194194E-2</v>
      </c>
      <c r="X9">
        <f>S24</f>
        <v>1.5639374425022963</v>
      </c>
      <c r="Y9">
        <f>S41</f>
        <v>1.195952161913522</v>
      </c>
      <c r="Z9">
        <f>S58</f>
        <v>1.0119595216191311</v>
      </c>
      <c r="AC9">
        <v>2.5</v>
      </c>
      <c r="AD9">
        <f t="shared" ref="AD9:AD11" si="8">T7</f>
        <v>0.2759889604415775</v>
      </c>
      <c r="AE9">
        <f>T24</f>
        <v>0.45998160073596844</v>
      </c>
      <c r="AF9">
        <f>T41</f>
        <v>1.0119595216191335</v>
      </c>
      <c r="AG9">
        <f>T58</f>
        <v>1.7479300827966848</v>
      </c>
    </row>
    <row r="10" spans="1:35" x14ac:dyDescent="0.2"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V10">
        <v>5</v>
      </c>
      <c r="W10">
        <f t="shared" si="7"/>
        <v>1.7479300827966848</v>
      </c>
      <c r="X10">
        <f>S25</f>
        <v>1.195952161913522</v>
      </c>
      <c r="Y10">
        <f>S42</f>
        <v>0.82796688132474527</v>
      </c>
      <c r="Z10">
        <f>S59</f>
        <v>1.9319227230910729</v>
      </c>
      <c r="AA10">
        <f>S76</f>
        <v>1.4719411223551047</v>
      </c>
      <c r="AB10">
        <f>S93</f>
        <v>0</v>
      </c>
      <c r="AC10">
        <v>5</v>
      </c>
      <c r="AD10">
        <f t="shared" si="8"/>
        <v>-0.27598896044158255</v>
      </c>
      <c r="AE10">
        <f>T25</f>
        <v>0.2759889604415775</v>
      </c>
      <c r="AF10">
        <f>T42</f>
        <v>0.27598896044158006</v>
      </c>
      <c r="AG10">
        <f>T59</f>
        <v>2.6678932842686267</v>
      </c>
      <c r="AH10">
        <f>T76</f>
        <v>1.3799448022079079</v>
      </c>
      <c r="AI10">
        <f>T93</f>
        <v>0</v>
      </c>
    </row>
    <row r="11" spans="1:35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V11">
        <v>7.5</v>
      </c>
      <c r="W11">
        <f t="shared" si="7"/>
        <v>0.82796688132474261</v>
      </c>
      <c r="X11">
        <f>S26</f>
        <v>0.82796688132474261</v>
      </c>
      <c r="Y11">
        <f>S43</f>
        <v>1.0119595216191335</v>
      </c>
      <c r="Z11">
        <f>S60</f>
        <v>1.5639374425022987</v>
      </c>
      <c r="AC11">
        <v>7.5</v>
      </c>
      <c r="AD11">
        <f t="shared" si="8"/>
        <v>-0.27598896044158255</v>
      </c>
      <c r="AE11">
        <f>T26</f>
        <v>2.4839006439742382</v>
      </c>
      <c r="AF11">
        <f>T43</f>
        <v>-0.45998160073597094</v>
      </c>
      <c r="AG11">
        <f>T60</f>
        <v>1.3799448022079079</v>
      </c>
    </row>
    <row r="12" spans="1:35" x14ac:dyDescent="0.2">
      <c r="A12" s="3" t="s">
        <v>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4"/>
      <c r="O12" s="4"/>
      <c r="P12" s="4"/>
      <c r="Q12" s="5"/>
      <c r="R12" s="23" t="s">
        <v>9</v>
      </c>
      <c r="S12" s="24">
        <f>AVERAGE(S7:S10)</f>
        <v>0.88929776142287398</v>
      </c>
      <c r="T12" s="24">
        <f>AVERAGE(T7:T10)</f>
        <v>-9.1996320147195873E-2</v>
      </c>
    </row>
    <row r="13" spans="1:35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R13" s="23" t="s">
        <v>1</v>
      </c>
      <c r="S13" s="24">
        <f>STDEV(S7:S10)</f>
        <v>0.82966876776870024</v>
      </c>
      <c r="T13" s="24">
        <f>STDEV(T7:T10)</f>
        <v>0.31868460120862241</v>
      </c>
    </row>
    <row r="14" spans="1:35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35" x14ac:dyDescent="0.2">
      <c r="A15" s="3" t="s">
        <v>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"/>
      <c r="O15" s="4"/>
      <c r="P15" s="4"/>
      <c r="Q15" s="5"/>
    </row>
    <row r="16" spans="1:35" x14ac:dyDescent="0.2">
      <c r="A16" s="6" t="s">
        <v>4</v>
      </c>
      <c r="B16" s="7">
        <f>AVERAGE(B6,B9,B12,B15)</f>
        <v>9.9500000000000005E-2</v>
      </c>
      <c r="C16" s="7">
        <f>AVERAGE(C6,C9,C12,C15)</f>
        <v>0.11049999999999999</v>
      </c>
      <c r="D16" s="7">
        <f>AVERAGE(D6,D9,D12,D15)</f>
        <v>0.1</v>
      </c>
      <c r="E16" s="7">
        <f t="shared" ref="E16:M16" si="9">AVERAGE(E6,E9,E12,E15)</f>
        <v>0.10099999999999998</v>
      </c>
      <c r="F16" s="7">
        <f t="shared" si="9"/>
        <v>0.10899999999999999</v>
      </c>
      <c r="G16" s="7">
        <f t="shared" si="9"/>
        <v>9.8000000000000004E-2</v>
      </c>
      <c r="H16" s="7">
        <f t="shared" si="9"/>
        <v>0.10399999999999998</v>
      </c>
      <c r="I16" s="7">
        <f t="shared" si="9"/>
        <v>9.8000000000000004E-2</v>
      </c>
      <c r="J16" s="7">
        <f t="shared" si="9"/>
        <v>9.9500000000000005E-2</v>
      </c>
      <c r="K16" s="7">
        <f t="shared" si="9"/>
        <v>0.11049999999999999</v>
      </c>
      <c r="L16" s="7">
        <f t="shared" si="9"/>
        <v>0.64300000000000002</v>
      </c>
      <c r="M16" s="7">
        <f t="shared" si="9"/>
        <v>0.54599999999999993</v>
      </c>
      <c r="N16" s="4"/>
      <c r="O16" s="4"/>
      <c r="P16" s="4"/>
      <c r="Q16" s="5"/>
    </row>
    <row r="17" spans="1:20" x14ac:dyDescent="0.2">
      <c r="A17" s="6" t="s">
        <v>1</v>
      </c>
      <c r="B17" s="6">
        <f t="shared" ref="B17:C17" si="10">STDEV(B6,B9,B12,B15)</f>
        <v>3.5355339059327312E-3</v>
      </c>
      <c r="C17" s="6">
        <f t="shared" si="10"/>
        <v>7.7781745930520299E-3</v>
      </c>
      <c r="D17" s="6" t="e">
        <f t="shared" ref="D17:M17" si="11">STDEV(D6,D9,D12,D15)</f>
        <v>#DIV/0!</v>
      </c>
      <c r="E17" s="6"/>
      <c r="F17" s="6"/>
      <c r="G17" s="6"/>
      <c r="H17" s="6" t="e">
        <f t="shared" si="11"/>
        <v>#DIV/0!</v>
      </c>
      <c r="I17" s="6"/>
      <c r="J17" s="6"/>
      <c r="K17" s="6">
        <f t="shared" si="11"/>
        <v>7.7781745930520299E-3</v>
      </c>
      <c r="L17" s="6"/>
      <c r="M17" s="6" t="e">
        <f t="shared" si="11"/>
        <v>#DIV/0!</v>
      </c>
      <c r="N17" s="4"/>
      <c r="O17" s="4"/>
      <c r="P17" s="4"/>
      <c r="Q17" s="5"/>
    </row>
    <row r="18" spans="1:2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2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20" x14ac:dyDescent="0.2">
      <c r="B20" s="60" t="s">
        <v>16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20" x14ac:dyDescent="0.2">
      <c r="B21" s="9"/>
      <c r="C21" s="9"/>
      <c r="D21" s="9">
        <v>0.14699999999999999</v>
      </c>
      <c r="E21" s="9">
        <v>0.14699999999999999</v>
      </c>
      <c r="F21" s="9">
        <v>0.151</v>
      </c>
      <c r="G21" s="9">
        <v>0.14299999999999999</v>
      </c>
      <c r="H21" s="9">
        <v>0.14299999999999999</v>
      </c>
      <c r="I21" s="9">
        <v>0.151</v>
      </c>
      <c r="J21" s="9"/>
      <c r="K21" s="9"/>
      <c r="L21" s="9"/>
      <c r="M21" s="9"/>
      <c r="N21" s="8"/>
      <c r="O21" s="8"/>
      <c r="P21" s="8"/>
      <c r="Q21" s="8"/>
    </row>
    <row r="22" spans="1:20" ht="44" thickBot="1" x14ac:dyDescent="0.25">
      <c r="B22" s="9"/>
      <c r="C22" s="9"/>
      <c r="D22" s="9">
        <v>3.9E-2</v>
      </c>
      <c r="E22" s="9">
        <v>4.4999999999999998E-2</v>
      </c>
      <c r="F22" s="9">
        <v>4.4999999999999998E-2</v>
      </c>
      <c r="G22" s="9">
        <v>4.2000000000000003E-2</v>
      </c>
      <c r="H22" s="9">
        <v>3.9E-2</v>
      </c>
      <c r="I22" s="9">
        <v>3.7999999999999999E-2</v>
      </c>
      <c r="J22" s="9"/>
      <c r="K22" s="9"/>
      <c r="L22" s="9"/>
      <c r="M22" s="9"/>
      <c r="N22" s="1" t="s">
        <v>0</v>
      </c>
      <c r="O22" s="1"/>
      <c r="P22" s="1"/>
      <c r="Q22" s="2" t="s">
        <v>2</v>
      </c>
    </row>
    <row r="23" spans="1:20" ht="16" thickBot="1" x14ac:dyDescent="0.25">
      <c r="A23" s="3" t="s">
        <v>3</v>
      </c>
      <c r="B23" s="13"/>
      <c r="C23" s="13"/>
      <c r="D23" s="13">
        <f t="shared" ref="D23" si="12">D21-D22</f>
        <v>0.10799999999999998</v>
      </c>
      <c r="E23" s="13">
        <f t="shared" ref="E23" si="13">E21-E22</f>
        <v>0.10199999999999999</v>
      </c>
      <c r="F23" s="13">
        <f t="shared" ref="F23" si="14">F21-F22</f>
        <v>0.106</v>
      </c>
      <c r="G23" s="13">
        <f t="shared" ref="G23" si="15">G21-G22</f>
        <v>0.10099999999999998</v>
      </c>
      <c r="H23" s="13">
        <f t="shared" ref="H23" si="16">H21-H22</f>
        <v>0.10399999999999998</v>
      </c>
      <c r="I23" s="13">
        <f t="shared" ref="I23" si="17">I21-I22</f>
        <v>0.11299999999999999</v>
      </c>
      <c r="J23" s="13"/>
      <c r="K23" s="13"/>
      <c r="L23" s="13"/>
      <c r="M23" s="13"/>
      <c r="N23" s="4">
        <f t="shared" ref="N23:Q23" si="18">N6</f>
        <v>9.9500000000000005E-2</v>
      </c>
      <c r="O23" s="4">
        <f t="shared" si="18"/>
        <v>0.11049999999999999</v>
      </c>
      <c r="P23" s="4">
        <f t="shared" si="18"/>
        <v>0.64300000000000002</v>
      </c>
      <c r="Q23" s="5">
        <f t="shared" si="18"/>
        <v>0.54599999999999993</v>
      </c>
      <c r="R23" s="16"/>
      <c r="S23" s="11">
        <v>1</v>
      </c>
      <c r="T23" s="11">
        <v>2</v>
      </c>
    </row>
    <row r="24" spans="1:20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8"/>
      <c r="O24" s="8"/>
      <c r="P24" s="8"/>
      <c r="Q24" s="8"/>
      <c r="R24">
        <v>2.5</v>
      </c>
      <c r="S24">
        <f>(D23-$N23)/($P23-$N23)*100</f>
        <v>1.5639374425022963</v>
      </c>
      <c r="T24">
        <f>(E23-$N23)/($P23-$N23)*100</f>
        <v>0.45998160073596844</v>
      </c>
    </row>
    <row r="25" spans="1:20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8"/>
      <c r="O25" s="8"/>
      <c r="P25" s="8"/>
      <c r="Q25" s="8"/>
      <c r="R25">
        <v>5</v>
      </c>
      <c r="S25">
        <f>(F23-$N23)/($P23-$N23)*100</f>
        <v>1.195952161913522</v>
      </c>
      <c r="T25">
        <f>(G23-$N23)/($P23-$N23)*100</f>
        <v>0.2759889604415775</v>
      </c>
    </row>
    <row r="26" spans="1:20" x14ac:dyDescent="0.2">
      <c r="A26" s="3" t="s">
        <v>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8"/>
      <c r="O26" s="8"/>
      <c r="P26" s="8"/>
      <c r="Q26" s="8"/>
      <c r="R26">
        <v>7.5</v>
      </c>
      <c r="S26">
        <f>(H23-$N23)/($P23-$N23)*100</f>
        <v>0.82796688132474261</v>
      </c>
      <c r="T26">
        <f>(I23-$N23)/($P23-$N23)*100</f>
        <v>2.4839006439742382</v>
      </c>
    </row>
    <row r="27" spans="1:20" x14ac:dyDescent="0.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8"/>
      <c r="O27" s="8"/>
      <c r="P27" s="8"/>
      <c r="Q27" s="8"/>
    </row>
    <row r="28" spans="1:20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8"/>
      <c r="O28" s="8"/>
      <c r="P28" s="8"/>
      <c r="Q28" s="8"/>
    </row>
    <row r="29" spans="1:20" x14ac:dyDescent="0.2">
      <c r="A29" s="3" t="s">
        <v>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8"/>
      <c r="O29" s="8"/>
      <c r="P29" s="8"/>
      <c r="Q29" s="8"/>
      <c r="R29" s="16" t="s">
        <v>9</v>
      </c>
      <c r="S29">
        <f>AVERAGE(S24:S27)</f>
        <v>1.1959521619135203</v>
      </c>
      <c r="T29">
        <f>AVERAGE(T24:T27)</f>
        <v>1.0732904017172613</v>
      </c>
    </row>
    <row r="30" spans="1:20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/>
      <c r="O30" s="8"/>
      <c r="P30" s="8"/>
      <c r="Q30" s="8"/>
      <c r="R30" s="16" t="s">
        <v>1</v>
      </c>
      <c r="S30">
        <f>STDEV(S24:S27)</f>
        <v>0.36798528058877727</v>
      </c>
      <c r="T30">
        <f>STDEV(T24:T27)</f>
        <v>1.2250833704653903</v>
      </c>
    </row>
    <row r="31" spans="1:20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8"/>
      <c r="O31" s="8"/>
      <c r="P31" s="8"/>
      <c r="Q31" s="8"/>
    </row>
    <row r="32" spans="1:20" x14ac:dyDescent="0.2">
      <c r="A32" s="3" t="s">
        <v>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8"/>
      <c r="O32" s="8"/>
      <c r="P32" s="8"/>
      <c r="Q32" s="8"/>
    </row>
    <row r="33" spans="1:20" x14ac:dyDescent="0.2">
      <c r="A33" s="6" t="s">
        <v>4</v>
      </c>
      <c r="B33" s="6"/>
      <c r="C33" s="6"/>
      <c r="D33" s="7">
        <f>AVERAGE(D23,D26,D29,D32)</f>
        <v>0.10799999999999998</v>
      </c>
      <c r="E33" s="7">
        <f t="shared" ref="E33" si="19">AVERAGE(E23,E26,E29,E32)</f>
        <v>0.10199999999999999</v>
      </c>
      <c r="F33" s="7">
        <f t="shared" ref="F33" si="20">AVERAGE(F23,F26,F29,F32)</f>
        <v>0.106</v>
      </c>
      <c r="G33" s="7">
        <f t="shared" ref="G33" si="21">AVERAGE(G23,G26,G29,G32)</f>
        <v>0.10099999999999998</v>
      </c>
      <c r="H33" s="7">
        <f t="shared" ref="H33" si="22">AVERAGE(H23,H26,H29,H32)</f>
        <v>0.10399999999999998</v>
      </c>
      <c r="I33" s="7">
        <f t="shared" ref="I33" si="23">AVERAGE(I23,I26,I29,I32)</f>
        <v>0.11299999999999999</v>
      </c>
      <c r="J33" s="7" t="e">
        <f t="shared" ref="J33" si="24">AVERAGE(J23,J26,J29,J32)</f>
        <v>#DIV/0!</v>
      </c>
      <c r="K33" s="7" t="e">
        <f t="shared" ref="K33" si="25">AVERAGE(K23,K26,K29,K32)</f>
        <v>#DIV/0!</v>
      </c>
      <c r="L33" s="7" t="e">
        <f t="shared" ref="L33" si="26">AVERAGE(L23,L26,L29,L32)</f>
        <v>#DIV/0!</v>
      </c>
      <c r="M33" s="7" t="e">
        <f t="shared" ref="M33" si="27">AVERAGE(M23,M26,M29,M32)</f>
        <v>#DIV/0!</v>
      </c>
      <c r="N33" s="8"/>
      <c r="O33" s="8"/>
      <c r="P33" s="8"/>
      <c r="Q33" s="8"/>
    </row>
    <row r="34" spans="1:20" x14ac:dyDescent="0.2">
      <c r="A34" s="6" t="s">
        <v>1</v>
      </c>
      <c r="B34" s="6" t="e">
        <f>STDEV(B23,B26,B29,B32)</f>
        <v>#DIV/0!</v>
      </c>
      <c r="C34" s="6"/>
      <c r="D34" s="6" t="e">
        <f t="shared" ref="D34:H34" si="28">STDEV(D23,D26,D29,D32)</f>
        <v>#DIV/0!</v>
      </c>
      <c r="E34" s="6"/>
      <c r="F34" s="6"/>
      <c r="G34" s="6"/>
      <c r="H34" s="6" t="e">
        <f t="shared" si="28"/>
        <v>#DIV/0!</v>
      </c>
      <c r="I34" s="6"/>
      <c r="J34" s="6"/>
      <c r="K34" s="6"/>
      <c r="L34" s="6"/>
      <c r="M34" s="6"/>
      <c r="N34" s="8"/>
      <c r="O34" s="8"/>
      <c r="P34" s="8"/>
      <c r="Q34" s="8"/>
    </row>
    <row r="35" spans="1:2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8"/>
      <c r="O35" s="8"/>
      <c r="P35" s="8"/>
      <c r="Q35" s="8"/>
    </row>
    <row r="36" spans="1:2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8"/>
      <c r="O36" s="8"/>
      <c r="P36" s="8"/>
      <c r="Q36" s="8"/>
    </row>
    <row r="37" spans="1:20" x14ac:dyDescent="0.2">
      <c r="B37" s="60" t="s">
        <v>5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8"/>
      <c r="O37" s="8"/>
      <c r="P37" s="8"/>
      <c r="Q37" s="8"/>
    </row>
    <row r="38" spans="1:20" x14ac:dyDescent="0.2">
      <c r="B38" s="9"/>
      <c r="C38" s="9"/>
      <c r="D38" s="9">
        <v>0.152</v>
      </c>
      <c r="E38" s="9">
        <v>0.153</v>
      </c>
      <c r="F38" s="9">
        <v>0.14799999999999999</v>
      </c>
      <c r="G38" s="9">
        <v>0.14699999999999999</v>
      </c>
      <c r="H38" s="9">
        <v>0.15</v>
      </c>
      <c r="I38" s="9">
        <v>0.13800000000000001</v>
      </c>
      <c r="J38" s="9"/>
      <c r="K38" s="9"/>
      <c r="L38" s="9"/>
      <c r="M38" s="9"/>
      <c r="N38" s="8"/>
      <c r="O38" s="8"/>
      <c r="P38" s="8"/>
      <c r="Q38" s="8"/>
    </row>
    <row r="39" spans="1:20" ht="44" thickBot="1" x14ac:dyDescent="0.25">
      <c r="B39" s="9"/>
      <c r="C39" s="9"/>
      <c r="D39" s="9">
        <v>4.5999999999999999E-2</v>
      </c>
      <c r="E39" s="9">
        <v>4.8000000000000001E-2</v>
      </c>
      <c r="F39" s="9">
        <v>4.3999999999999997E-2</v>
      </c>
      <c r="G39" s="9">
        <v>4.5999999999999999E-2</v>
      </c>
      <c r="H39" s="9">
        <v>4.4999999999999998E-2</v>
      </c>
      <c r="I39" s="9">
        <v>4.1000000000000002E-2</v>
      </c>
      <c r="J39" s="9"/>
      <c r="K39" s="9"/>
      <c r="L39" s="9"/>
      <c r="M39" s="9"/>
      <c r="N39" s="1" t="s">
        <v>0</v>
      </c>
      <c r="O39" s="1"/>
      <c r="P39" s="1"/>
      <c r="Q39" s="2" t="s">
        <v>2</v>
      </c>
    </row>
    <row r="40" spans="1:20" ht="16" thickBot="1" x14ac:dyDescent="0.25">
      <c r="A40" s="3" t="s">
        <v>3</v>
      </c>
      <c r="B40" s="13"/>
      <c r="C40" s="13"/>
      <c r="D40" s="13">
        <f t="shared" ref="D40" si="29">D38-D39</f>
        <v>0.106</v>
      </c>
      <c r="E40" s="13">
        <f t="shared" ref="E40" si="30">E38-E39</f>
        <v>0.105</v>
      </c>
      <c r="F40" s="13">
        <f t="shared" ref="F40" si="31">F38-F39</f>
        <v>0.104</v>
      </c>
      <c r="G40" s="13">
        <f t="shared" ref="G40" si="32">G38-G39</f>
        <v>0.10099999999999999</v>
      </c>
      <c r="H40" s="13">
        <f t="shared" ref="H40" si="33">H38-H39</f>
        <v>0.105</v>
      </c>
      <c r="I40" s="13">
        <f t="shared" ref="I40" si="34">I38-I39</f>
        <v>9.7000000000000003E-2</v>
      </c>
      <c r="J40" s="13"/>
      <c r="K40" s="13"/>
      <c r="L40" s="13"/>
      <c r="M40" s="13"/>
      <c r="N40" s="25">
        <f t="shared" ref="N40:Q40" si="35">N6</f>
        <v>9.9500000000000005E-2</v>
      </c>
      <c r="O40" s="25">
        <f t="shared" si="35"/>
        <v>0.11049999999999999</v>
      </c>
      <c r="P40" s="25">
        <f t="shared" si="35"/>
        <v>0.64300000000000002</v>
      </c>
      <c r="Q40" s="25">
        <f t="shared" si="35"/>
        <v>0.54599999999999993</v>
      </c>
      <c r="R40" s="16"/>
      <c r="S40" s="11">
        <v>1</v>
      </c>
      <c r="T40" s="11">
        <v>2</v>
      </c>
    </row>
    <row r="41" spans="1:20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/>
      <c r="O41" s="8"/>
      <c r="P41" s="8"/>
      <c r="Q41" s="8"/>
      <c r="R41">
        <v>2.5</v>
      </c>
      <c r="S41">
        <f>(D40-$N40)/($P40-$N40)*100</f>
        <v>1.195952161913522</v>
      </c>
      <c r="T41">
        <f>(E40-$N40)/($P40-$N40)*100</f>
        <v>1.0119595216191335</v>
      </c>
    </row>
    <row r="42" spans="1:20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/>
      <c r="O42" s="8"/>
      <c r="P42" s="8"/>
      <c r="Q42" s="8"/>
      <c r="R42">
        <v>5</v>
      </c>
      <c r="S42">
        <f>(F40-$N40)/($P40-$N40)*100</f>
        <v>0.82796688132474527</v>
      </c>
      <c r="T42">
        <f>(G40-$N40)/($P40-$N40)*100</f>
        <v>0.27598896044158006</v>
      </c>
    </row>
    <row r="43" spans="1:20" x14ac:dyDescent="0.2">
      <c r="A43" s="3" t="s">
        <v>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4"/>
      <c r="O43" s="4"/>
      <c r="P43" s="4"/>
      <c r="Q43" s="5"/>
      <c r="R43">
        <v>7.5</v>
      </c>
      <c r="S43">
        <f>(H40-$N40)/($P40-$N40)*100</f>
        <v>1.0119595216191335</v>
      </c>
      <c r="T43">
        <f>(I40-$N40)/($P40-$N40)*100</f>
        <v>-0.45998160073597094</v>
      </c>
    </row>
    <row r="44" spans="1:20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20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20" x14ac:dyDescent="0.2">
      <c r="A46" s="3" t="s">
        <v>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4"/>
      <c r="O46" s="4"/>
      <c r="P46" s="4"/>
      <c r="Q46" s="5"/>
      <c r="R46" s="16" t="s">
        <v>9</v>
      </c>
      <c r="S46">
        <f>AVERAGE(S41:S44)</f>
        <v>1.0119595216191337</v>
      </c>
      <c r="T46">
        <f>AVERAGE(T41:T44)</f>
        <v>0.27598896044158089</v>
      </c>
    </row>
    <row r="47" spans="1:20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R47" s="16" t="s">
        <v>1</v>
      </c>
      <c r="S47">
        <f>STDEV(S41:S44)</f>
        <v>0.18399264029438864</v>
      </c>
      <c r="T47">
        <f>STDEV(T41:T44)</f>
        <v>0.73597056117755233</v>
      </c>
    </row>
    <row r="48" spans="1:20" x14ac:dyDescent="0.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20" x14ac:dyDescent="0.2">
      <c r="A49" s="3" t="s">
        <v>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"/>
      <c r="O49" s="4"/>
      <c r="P49" s="4"/>
      <c r="Q49" s="5"/>
    </row>
    <row r="50" spans="1:20" x14ac:dyDescent="0.2">
      <c r="A50" s="6" t="s">
        <v>4</v>
      </c>
      <c r="B50" s="6"/>
      <c r="C50" s="6"/>
      <c r="D50" s="7">
        <f>AVERAGE(D40,D43,D46,D49)</f>
        <v>0.106</v>
      </c>
      <c r="E50" s="7">
        <f t="shared" ref="E50" si="36">AVERAGE(E40,E43,E46,E49)</f>
        <v>0.105</v>
      </c>
      <c r="F50" s="7">
        <f t="shared" ref="F50" si="37">AVERAGE(F40,F43,F46,F49)</f>
        <v>0.104</v>
      </c>
      <c r="G50" s="7">
        <f t="shared" ref="G50" si="38">AVERAGE(G40,G43,G46,G49)</f>
        <v>0.10099999999999999</v>
      </c>
      <c r="H50" s="7">
        <f t="shared" ref="H50" si="39">AVERAGE(H40,H43,H46,H49)</f>
        <v>0.105</v>
      </c>
      <c r="I50" s="7">
        <f t="shared" ref="I50" si="40">AVERAGE(I40,I43,I46,I49)</f>
        <v>9.7000000000000003E-2</v>
      </c>
      <c r="J50" s="7" t="e">
        <f t="shared" ref="J50" si="41">AVERAGE(J40,J43,J46,J49)</f>
        <v>#DIV/0!</v>
      </c>
      <c r="K50" s="7" t="e">
        <f t="shared" ref="K50" si="42">AVERAGE(K40,K43,K46,K49)</f>
        <v>#DIV/0!</v>
      </c>
      <c r="L50" s="7" t="e">
        <f t="shared" ref="L50" si="43">AVERAGE(L40,L43,L46,L49)</f>
        <v>#DIV/0!</v>
      </c>
      <c r="M50" s="7" t="e">
        <f t="shared" ref="M50" si="44">AVERAGE(M40,M43,M46,M49)</f>
        <v>#DIV/0!</v>
      </c>
    </row>
    <row r="51" spans="1:20" x14ac:dyDescent="0.2">
      <c r="A51" s="6" t="s">
        <v>1</v>
      </c>
      <c r="B51" s="6" t="e">
        <f>STDEV(B40,B43,B46,B49)</f>
        <v>#DIV/0!</v>
      </c>
      <c r="C51" s="6"/>
      <c r="D51" s="6" t="e">
        <f t="shared" ref="D51:H51" si="45">STDEV(D40,D43,D46,D49)</f>
        <v>#DIV/0!</v>
      </c>
      <c r="E51" s="6"/>
      <c r="F51" s="6"/>
      <c r="G51" s="6"/>
      <c r="H51" s="6" t="e">
        <f t="shared" si="45"/>
        <v>#DIV/0!</v>
      </c>
      <c r="I51" s="6"/>
      <c r="J51" s="6"/>
      <c r="K51" s="6"/>
      <c r="L51" s="6"/>
      <c r="M51" s="6"/>
    </row>
    <row r="52" spans="1:2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2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20" x14ac:dyDescent="0.2">
      <c r="B54" s="60" t="s">
        <v>17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20" x14ac:dyDescent="0.2">
      <c r="B55" s="9"/>
      <c r="C55" s="9"/>
      <c r="D55" s="9">
        <v>0.14199999999999999</v>
      </c>
      <c r="E55" s="9">
        <v>0.14599999999999999</v>
      </c>
      <c r="F55" s="9">
        <v>0.15</v>
      </c>
      <c r="G55" s="9">
        <v>0.155</v>
      </c>
      <c r="H55" s="9">
        <v>0.155</v>
      </c>
      <c r="I55" s="9">
        <v>0.14499999999999999</v>
      </c>
      <c r="J55" s="9"/>
      <c r="K55" s="9"/>
      <c r="L55" s="9"/>
      <c r="M55" s="9"/>
    </row>
    <row r="56" spans="1:20" ht="44" thickBot="1" x14ac:dyDescent="0.25">
      <c r="B56" s="9"/>
      <c r="C56" s="9"/>
      <c r="D56" s="9">
        <v>3.6999999999999998E-2</v>
      </c>
      <c r="E56" s="9">
        <v>3.6999999999999998E-2</v>
      </c>
      <c r="F56" s="9">
        <v>0.04</v>
      </c>
      <c r="G56" s="9">
        <v>4.1000000000000002E-2</v>
      </c>
      <c r="H56" s="9">
        <v>4.7E-2</v>
      </c>
      <c r="I56" s="9">
        <v>3.7999999999999999E-2</v>
      </c>
      <c r="J56" s="9"/>
      <c r="K56" s="9"/>
      <c r="L56" s="9"/>
      <c r="M56" s="9"/>
      <c r="N56" s="1" t="s">
        <v>0</v>
      </c>
      <c r="O56" s="1"/>
      <c r="P56" s="1"/>
      <c r="Q56" s="2" t="s">
        <v>2</v>
      </c>
    </row>
    <row r="57" spans="1:20" ht="16" thickBot="1" x14ac:dyDescent="0.25">
      <c r="A57" s="3" t="s">
        <v>3</v>
      </c>
      <c r="B57" s="13"/>
      <c r="C57" s="13"/>
      <c r="D57" s="13">
        <f t="shared" ref="D57" si="46">D55-D56</f>
        <v>0.10499999999999998</v>
      </c>
      <c r="E57" s="13">
        <f t="shared" ref="E57" si="47">E55-E56</f>
        <v>0.10899999999999999</v>
      </c>
      <c r="F57" s="13">
        <f t="shared" ref="F57" si="48">F55-F56</f>
        <v>0.10999999999999999</v>
      </c>
      <c r="G57" s="13">
        <f t="shared" ref="G57" si="49">G55-G56</f>
        <v>0.11399999999999999</v>
      </c>
      <c r="H57" s="13">
        <f t="shared" ref="H57" si="50">H55-H56</f>
        <v>0.108</v>
      </c>
      <c r="I57" s="13">
        <f t="shared" ref="I57" si="51">I55-I56</f>
        <v>0.10699999999999998</v>
      </c>
      <c r="J57" s="13"/>
      <c r="K57" s="13"/>
      <c r="L57" s="13"/>
      <c r="M57" s="13"/>
      <c r="N57" s="25">
        <f t="shared" ref="N57:Q57" si="52">N6</f>
        <v>9.9500000000000005E-2</v>
      </c>
      <c r="O57" s="25">
        <f t="shared" si="52"/>
        <v>0.11049999999999999</v>
      </c>
      <c r="P57" s="25">
        <f t="shared" si="52"/>
        <v>0.64300000000000002</v>
      </c>
      <c r="Q57" s="25">
        <f t="shared" si="52"/>
        <v>0.54599999999999993</v>
      </c>
      <c r="R57" s="16"/>
      <c r="S57" s="11">
        <v>1</v>
      </c>
      <c r="T57" s="11">
        <v>2</v>
      </c>
    </row>
    <row r="58" spans="1:20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R58">
        <v>2.5</v>
      </c>
      <c r="S58">
        <f>(D57-$N57)/($P57-$N57)*100</f>
        <v>1.0119595216191311</v>
      </c>
      <c r="T58">
        <f>(E57-$N57)/($P57-$N57)*100</f>
        <v>1.7479300827966848</v>
      </c>
    </row>
    <row r="59" spans="1:20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R59">
        <v>5</v>
      </c>
      <c r="S59">
        <f>(F57-$N57)/($P57-$N57)*100</f>
        <v>1.9319227230910729</v>
      </c>
      <c r="T59">
        <f>(G57-$N57)/($P57-$N57)*100</f>
        <v>2.6678932842686267</v>
      </c>
    </row>
    <row r="60" spans="1:20" x14ac:dyDescent="0.2">
      <c r="A60" s="3" t="s">
        <v>3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R60">
        <v>7.5</v>
      </c>
      <c r="S60">
        <f>(H57-$N57)/($P57-$N57)*100</f>
        <v>1.5639374425022987</v>
      </c>
      <c r="T60">
        <f>(I57-$N57)/($P57-$N57)*100</f>
        <v>1.3799448022079079</v>
      </c>
    </row>
    <row r="61" spans="1:20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20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20" x14ac:dyDescent="0.2">
      <c r="A63" s="3" t="s">
        <v>3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R63" s="16" t="s">
        <v>9</v>
      </c>
      <c r="S63">
        <f>AVERAGE(S58:S61)</f>
        <v>1.5026065624041676</v>
      </c>
      <c r="T63">
        <f>AVERAGE(T58:T61)</f>
        <v>1.9319227230910732</v>
      </c>
    </row>
    <row r="64" spans="1:20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R64" s="16" t="s">
        <v>1</v>
      </c>
      <c r="S64">
        <f>STDEV(S58:S61)</f>
        <v>0.46303799051032002</v>
      </c>
      <c r="T64">
        <f>STDEV(T58:T61)</f>
        <v>0.66339489888941983</v>
      </c>
    </row>
    <row r="65" spans="1:20" x14ac:dyDescent="0.2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20" x14ac:dyDescent="0.2">
      <c r="A66" s="3" t="s">
        <v>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20" x14ac:dyDescent="0.2">
      <c r="A67" s="6" t="s">
        <v>4</v>
      </c>
      <c r="B67" s="6"/>
      <c r="C67" s="6"/>
      <c r="D67" s="7">
        <f>AVERAGE(D57,D60,D63,D66)</f>
        <v>0.10499999999999998</v>
      </c>
      <c r="E67" s="7">
        <f t="shared" ref="E67" si="53">AVERAGE(E57,E60,E63,E66)</f>
        <v>0.10899999999999999</v>
      </c>
      <c r="F67" s="7">
        <f t="shared" ref="F67" si="54">AVERAGE(F57,F60,F63,F66)</f>
        <v>0.10999999999999999</v>
      </c>
      <c r="G67" s="7">
        <f t="shared" ref="G67" si="55">AVERAGE(G57,G60,G63,G66)</f>
        <v>0.11399999999999999</v>
      </c>
      <c r="H67" s="7">
        <f t="shared" ref="H67" si="56">AVERAGE(H57,H60,H63,H66)</f>
        <v>0.108</v>
      </c>
      <c r="I67" s="7">
        <f t="shared" ref="I67" si="57">AVERAGE(I57,I60,I63,I66)</f>
        <v>0.10699999999999998</v>
      </c>
      <c r="J67" s="7" t="e">
        <f t="shared" ref="J67" si="58">AVERAGE(J57,J60,J63,J66)</f>
        <v>#DIV/0!</v>
      </c>
      <c r="K67" s="7" t="e">
        <f t="shared" ref="K67" si="59">AVERAGE(K57,K60,K63,K66)</f>
        <v>#DIV/0!</v>
      </c>
      <c r="L67" s="7" t="e">
        <f t="shared" ref="L67" si="60">AVERAGE(L57,L60,L63,L66)</f>
        <v>#DIV/0!</v>
      </c>
      <c r="M67" s="7" t="e">
        <f t="shared" ref="M67" si="61">AVERAGE(M57,M60,M63,M66)</f>
        <v>#DIV/0!</v>
      </c>
    </row>
    <row r="68" spans="1:20" x14ac:dyDescent="0.2">
      <c r="A68" s="6" t="s">
        <v>1</v>
      </c>
      <c r="B68" s="6" t="e">
        <f t="shared" ref="B68:H68" si="62">STDEV(B57,B60,B63,B66)</f>
        <v>#DIV/0!</v>
      </c>
      <c r="C68" s="6"/>
      <c r="D68" s="6" t="e">
        <f t="shared" si="62"/>
        <v>#DIV/0!</v>
      </c>
      <c r="E68" s="6"/>
      <c r="F68" s="6"/>
      <c r="G68" s="6"/>
      <c r="H68" s="6" t="e">
        <f t="shared" si="62"/>
        <v>#DIV/0!</v>
      </c>
      <c r="I68" s="6"/>
      <c r="J68" s="6"/>
      <c r="K68" s="6"/>
      <c r="L68" s="6"/>
      <c r="M68" s="6"/>
    </row>
    <row r="69" spans="1:2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2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20" x14ac:dyDescent="0.2">
      <c r="B71" s="60" t="s">
        <v>23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</row>
    <row r="72" spans="1:20" x14ac:dyDescent="0.2">
      <c r="B72" s="9"/>
      <c r="C72" s="9"/>
      <c r="D72" s="9">
        <v>0.161</v>
      </c>
      <c r="E72" s="9">
        <v>0.16200000000000001</v>
      </c>
      <c r="F72" s="9"/>
      <c r="G72" s="9"/>
      <c r="H72" s="9"/>
      <c r="I72" s="9"/>
      <c r="J72" s="9"/>
      <c r="K72" s="9"/>
      <c r="L72" s="9"/>
      <c r="M72" s="9"/>
    </row>
    <row r="73" spans="1:20" ht="44" thickBot="1" x14ac:dyDescent="0.25">
      <c r="B73" s="9"/>
      <c r="C73" s="9"/>
      <c r="D73" s="9">
        <v>4.8000000000000001E-2</v>
      </c>
      <c r="E73" s="9">
        <v>4.8000000000000001E-2</v>
      </c>
      <c r="F73" s="9"/>
      <c r="G73" s="9"/>
      <c r="H73" s="9"/>
      <c r="I73" s="9"/>
      <c r="J73" s="9"/>
      <c r="K73" s="9"/>
      <c r="L73" s="9"/>
      <c r="M73" s="9"/>
      <c r="N73" s="1" t="s">
        <v>0</v>
      </c>
      <c r="O73" s="1"/>
      <c r="P73" s="1"/>
      <c r="Q73" s="2" t="s">
        <v>2</v>
      </c>
    </row>
    <row r="74" spans="1:20" ht="16" thickBot="1" x14ac:dyDescent="0.25">
      <c r="A74" s="3" t="s">
        <v>3</v>
      </c>
      <c r="B74" s="13"/>
      <c r="C74" s="13"/>
      <c r="D74" s="13">
        <f t="shared" ref="D74" si="63">D72-D73</f>
        <v>0.113</v>
      </c>
      <c r="E74" s="13">
        <f t="shared" ref="E74" si="64">E72-E73</f>
        <v>0.114</v>
      </c>
      <c r="F74" s="13"/>
      <c r="G74" s="13"/>
      <c r="H74" s="13">
        <f t="shared" ref="H74" si="65">H72-H73</f>
        <v>0</v>
      </c>
      <c r="I74" s="13">
        <f t="shared" ref="I74" si="66">I72-I73</f>
        <v>0</v>
      </c>
      <c r="J74" s="13"/>
      <c r="K74" s="13"/>
      <c r="L74" s="13"/>
      <c r="M74" s="13"/>
      <c r="N74" s="25">
        <f t="shared" ref="N74:Q74" si="67">N6</f>
        <v>9.9500000000000005E-2</v>
      </c>
      <c r="O74" s="25">
        <f t="shared" si="67"/>
        <v>0.11049999999999999</v>
      </c>
      <c r="P74" s="25">
        <f t="shared" si="67"/>
        <v>0.64300000000000002</v>
      </c>
      <c r="Q74" s="25">
        <f t="shared" si="67"/>
        <v>0.54599999999999993</v>
      </c>
      <c r="R74" s="16"/>
      <c r="S74" s="11">
        <v>1</v>
      </c>
      <c r="T74" s="11">
        <v>2</v>
      </c>
    </row>
    <row r="75" spans="1:20" x14ac:dyDescent="0.2">
      <c r="B75" s="9"/>
      <c r="C75" s="9"/>
      <c r="D75" s="9">
        <v>0.14499999999999999</v>
      </c>
      <c r="E75" s="9">
        <v>0.14199999999999999</v>
      </c>
      <c r="F75" s="9"/>
      <c r="G75" s="9"/>
      <c r="H75" s="9"/>
      <c r="I75" s="9"/>
      <c r="J75" s="9"/>
      <c r="K75" s="9"/>
      <c r="L75" s="9"/>
      <c r="M75" s="9"/>
    </row>
    <row r="76" spans="1:20" x14ac:dyDescent="0.2">
      <c r="B76" s="9"/>
      <c r="C76" s="9"/>
      <c r="D76" s="9">
        <v>4.2999999999999997E-2</v>
      </c>
      <c r="E76" s="9">
        <v>4.2000000000000003E-2</v>
      </c>
      <c r="F76" s="9"/>
      <c r="G76" s="9"/>
      <c r="H76" s="9"/>
      <c r="I76" s="9"/>
      <c r="J76" s="9"/>
      <c r="K76" s="9"/>
      <c r="L76" s="9"/>
      <c r="M76" s="9"/>
      <c r="R76">
        <v>5</v>
      </c>
      <c r="S76">
        <f>(D84-$N74)/($P74-$N74)*100</f>
        <v>1.4719411223551047</v>
      </c>
      <c r="T76">
        <f>(E84-$N74)/($P74-$N74)*100</f>
        <v>1.3799448022079079</v>
      </c>
    </row>
    <row r="77" spans="1:20" x14ac:dyDescent="0.2">
      <c r="A77" s="3" t="s">
        <v>3</v>
      </c>
      <c r="B77" s="13"/>
      <c r="C77" s="13"/>
      <c r="D77" s="13">
        <f t="shared" ref="D77:E77" si="68">D75-D76</f>
        <v>0.10199999999999999</v>
      </c>
      <c r="E77" s="13">
        <f t="shared" si="68"/>
        <v>9.9999999999999978E-2</v>
      </c>
      <c r="F77" s="13"/>
      <c r="G77" s="13"/>
      <c r="H77" s="13"/>
      <c r="I77" s="13"/>
      <c r="J77" s="13"/>
      <c r="K77" s="13"/>
      <c r="L77" s="13"/>
      <c r="M77" s="13"/>
    </row>
    <row r="78" spans="1:20" x14ac:dyDescent="0.2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20" x14ac:dyDescent="0.2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20" x14ac:dyDescent="0.2">
      <c r="A80" s="3" t="s">
        <v>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20" x14ac:dyDescent="0.2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20" x14ac:dyDescent="0.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20" x14ac:dyDescent="0.2">
      <c r="A83" s="3" t="s">
        <v>3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20" x14ac:dyDescent="0.2">
      <c r="A84" s="6" t="s">
        <v>4</v>
      </c>
      <c r="B84" s="6"/>
      <c r="C84" s="6"/>
      <c r="D84" s="7">
        <f>AVERAGE(D74,D77,D80,D83)</f>
        <v>0.1075</v>
      </c>
      <c r="E84" s="7">
        <f t="shared" ref="E84" si="69">AVERAGE(E74,E77,E80,E83)</f>
        <v>0.10699999999999998</v>
      </c>
      <c r="F84" s="7" t="e">
        <f t="shared" ref="F84" si="70">AVERAGE(F74,F77,F80,F83)</f>
        <v>#DIV/0!</v>
      </c>
      <c r="G84" s="7" t="e">
        <f t="shared" ref="G84" si="71">AVERAGE(G74,G77,G80,G83)</f>
        <v>#DIV/0!</v>
      </c>
      <c r="H84" s="7">
        <f t="shared" ref="H84" si="72">AVERAGE(H74,H77,H80,H83)</f>
        <v>0</v>
      </c>
      <c r="I84" s="7">
        <f t="shared" ref="I84" si="73">AVERAGE(I74,I77,I80,I83)</f>
        <v>0</v>
      </c>
      <c r="J84" s="7" t="e">
        <f t="shared" ref="J84" si="74">AVERAGE(J74,J77,J80,J83)</f>
        <v>#DIV/0!</v>
      </c>
      <c r="K84" s="7" t="e">
        <f t="shared" ref="K84" si="75">AVERAGE(K74,K77,K80,K83)</f>
        <v>#DIV/0!</v>
      </c>
      <c r="L84" s="7" t="e">
        <f t="shared" ref="L84" si="76">AVERAGE(L74,L77,L80,L83)</f>
        <v>#DIV/0!</v>
      </c>
      <c r="M84" s="7" t="e">
        <f t="shared" ref="M84" si="77">AVERAGE(M74,M77,M80,M83)</f>
        <v>#DIV/0!</v>
      </c>
    </row>
    <row r="85" spans="1:20" x14ac:dyDescent="0.2">
      <c r="A85" s="6" t="s">
        <v>1</v>
      </c>
      <c r="B85" s="6" t="e">
        <f t="shared" ref="B85" si="78">STDEV(B74,B77,B80,B83)</f>
        <v>#DIV/0!</v>
      </c>
      <c r="C85" s="6"/>
      <c r="D85" s="6">
        <f t="shared" ref="D85" si="79">STDEV(D74,D77,D80,D83)</f>
        <v>7.7781745930520299E-3</v>
      </c>
      <c r="E85" s="6"/>
      <c r="F85" s="6"/>
      <c r="G85" s="6"/>
      <c r="H85" s="6" t="e">
        <f t="shared" ref="H85" si="80">STDEV(H74,H77,H80,H83)</f>
        <v>#DIV/0!</v>
      </c>
      <c r="I85" s="6"/>
      <c r="J85" s="6"/>
      <c r="K85" s="6"/>
      <c r="L85" s="6"/>
      <c r="M85" s="6"/>
    </row>
    <row r="86" spans="1:2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2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20" x14ac:dyDescent="0.2"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</row>
    <row r="89" spans="1:20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20" ht="16" thickBot="1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1"/>
      <c r="O90" s="1"/>
      <c r="P90" s="1"/>
      <c r="Q90" s="2"/>
    </row>
    <row r="91" spans="1:20" ht="16" thickBot="1" x14ac:dyDescent="0.25">
      <c r="A91" s="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5"/>
      <c r="O91" s="25"/>
      <c r="P91" s="25"/>
      <c r="Q91" s="25"/>
      <c r="R91" s="16"/>
      <c r="S91" s="11"/>
      <c r="T91" s="11"/>
    </row>
    <row r="92" spans="1:20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20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20" x14ac:dyDescent="0.2">
      <c r="A94" s="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20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20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">
      <c r="A97" s="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2">
      <c r="A100" s="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">
      <c r="A101" s="6"/>
      <c r="B101" s="6"/>
      <c r="C101" s="6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</sheetData>
  <mergeCells count="6">
    <mergeCell ref="B88:M88"/>
    <mergeCell ref="B2:M2"/>
    <mergeCell ref="B20:M20"/>
    <mergeCell ref="B37:M37"/>
    <mergeCell ref="B54:M54"/>
    <mergeCell ref="B71:M7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C09C-587D-44D2-ACC2-5AA153BB9F94}">
  <dimension ref="A2:T98"/>
  <sheetViews>
    <sheetView topLeftCell="A7" zoomScale="78" zoomScaleNormal="78" workbookViewId="0">
      <selection activeCell="F1" sqref="F1:F1048576"/>
    </sheetView>
  </sheetViews>
  <sheetFormatPr baseColWidth="10" defaultColWidth="8.83203125" defaultRowHeight="15" x14ac:dyDescent="0.2"/>
  <cols>
    <col min="1" max="1" width="16.5" customWidth="1"/>
    <col min="2" max="2" width="11.5" bestFit="1" customWidth="1"/>
    <col min="3" max="3" width="12" bestFit="1" customWidth="1"/>
    <col min="4" max="5" width="12" customWidth="1"/>
    <col min="10" max="10" width="12.83203125" bestFit="1" customWidth="1"/>
  </cols>
  <sheetData>
    <row r="2" spans="1:20" ht="16" thickBot="1" x14ac:dyDescent="0.25">
      <c r="B2" s="61" t="s">
        <v>8</v>
      </c>
      <c r="C2" s="61"/>
      <c r="D2" s="61"/>
      <c r="E2" s="61"/>
      <c r="F2" s="61"/>
    </row>
    <row r="3" spans="1:20" ht="17" thickBot="1" x14ac:dyDescent="0.25">
      <c r="B3" s="15" t="s">
        <v>7</v>
      </c>
      <c r="C3" s="11">
        <v>2.5</v>
      </c>
      <c r="D3" s="11">
        <v>5</v>
      </c>
      <c r="E3" s="11">
        <v>7.5</v>
      </c>
      <c r="F3" s="12" t="s">
        <v>6</v>
      </c>
    </row>
    <row r="4" spans="1:20" x14ac:dyDescent="0.2">
      <c r="B4" s="10">
        <v>0.26</v>
      </c>
      <c r="C4" s="10">
        <v>0.26400000000000001</v>
      </c>
      <c r="D4" s="10">
        <v>0.253</v>
      </c>
      <c r="E4" s="9">
        <v>0.251</v>
      </c>
      <c r="F4" s="10">
        <v>0.80400000000000005</v>
      </c>
    </row>
    <row r="5" spans="1:20" ht="44" thickBot="1" x14ac:dyDescent="0.25">
      <c r="B5" s="9">
        <v>0.04</v>
      </c>
      <c r="C5" s="9">
        <v>3.7999999999999999E-2</v>
      </c>
      <c r="D5" s="9">
        <v>3.5000000000000003E-2</v>
      </c>
      <c r="E5" s="9">
        <v>4.3999999999999997E-2</v>
      </c>
      <c r="F5" s="9">
        <v>6.6000000000000003E-2</v>
      </c>
      <c r="G5" s="1" t="s">
        <v>0</v>
      </c>
      <c r="H5" s="2" t="s">
        <v>2</v>
      </c>
      <c r="O5" t="s">
        <v>25</v>
      </c>
      <c r="P5" t="s">
        <v>26</v>
      </c>
      <c r="Q5" t="s">
        <v>27</v>
      </c>
      <c r="R5" t="s">
        <v>24</v>
      </c>
      <c r="S5" t="s">
        <v>23</v>
      </c>
      <c r="T5" t="s">
        <v>22</v>
      </c>
    </row>
    <row r="6" spans="1:20" ht="16" thickBot="1" x14ac:dyDescent="0.25">
      <c r="A6" s="3" t="s">
        <v>3</v>
      </c>
      <c r="B6" s="13">
        <f t="shared" ref="B6:C6" si="0">B4-B5</f>
        <v>0.22</v>
      </c>
      <c r="C6" s="13">
        <f t="shared" si="0"/>
        <v>0.22600000000000001</v>
      </c>
      <c r="D6" s="13">
        <f t="shared" ref="D6" si="1">D4-D5</f>
        <v>0.218</v>
      </c>
      <c r="E6" s="13">
        <f t="shared" ref="E6" si="2">E4-E5</f>
        <v>0.20700000000000002</v>
      </c>
      <c r="F6" s="13">
        <f t="shared" ref="F6" si="3">F4-F5</f>
        <v>0.73799999999999999</v>
      </c>
      <c r="G6" s="4" t="e">
        <f>AVERAGE(#REF!,#REF!,#REF!,#REF!)</f>
        <v>#REF!</v>
      </c>
      <c r="H6" s="5">
        <f>AVERAGE(F9,F6,F12,F15)</f>
        <v>0.8095</v>
      </c>
      <c r="I6" s="16"/>
      <c r="J6" s="11">
        <v>2.5</v>
      </c>
      <c r="K6" s="11">
        <v>5</v>
      </c>
      <c r="L6" s="11">
        <v>7.5</v>
      </c>
      <c r="N6" s="11">
        <v>2.5</v>
      </c>
      <c r="O6" t="e">
        <f>$J$12</f>
        <v>#REF!</v>
      </c>
      <c r="P6" t="e">
        <f>J29</f>
        <v>#REF!</v>
      </c>
      <c r="Q6" t="e">
        <f>J46</f>
        <v>#REF!</v>
      </c>
      <c r="R6" t="e">
        <f>$J$63</f>
        <v>#REF!</v>
      </c>
    </row>
    <row r="7" spans="1:20" ht="16" thickBot="1" x14ac:dyDescent="0.25">
      <c r="B7" s="9">
        <v>0.26900000000000002</v>
      </c>
      <c r="C7" s="9">
        <v>0.27900000000000003</v>
      </c>
      <c r="D7" s="9">
        <v>0.26500000000000001</v>
      </c>
      <c r="E7" s="9">
        <v>0.26200000000000001</v>
      </c>
      <c r="F7" s="9">
        <v>0.95199999999999996</v>
      </c>
      <c r="J7" t="e">
        <f>(C6-$G6)/($H6-$G6)*100</f>
        <v>#REF!</v>
      </c>
      <c r="K7" t="e">
        <f>(D6-$G6)/($H6-$G6)*100</f>
        <v>#REF!</v>
      </c>
      <c r="L7" t="e">
        <f>(E6-$G6)/($H6-$G6)*100</f>
        <v>#REF!</v>
      </c>
      <c r="N7" s="11">
        <v>5</v>
      </c>
      <c r="O7" t="e">
        <f>$K$12</f>
        <v>#REF!</v>
      </c>
      <c r="P7" t="e">
        <f>K29</f>
        <v>#REF!</v>
      </c>
      <c r="Q7" t="e">
        <f>K46</f>
        <v>#REF!</v>
      </c>
      <c r="R7" t="e">
        <f>$K$63</f>
        <v>#REF!</v>
      </c>
      <c r="S7" t="e">
        <f>$J$78</f>
        <v>#REF!</v>
      </c>
      <c r="T7" t="e">
        <f>$J$93</f>
        <v>#REF!</v>
      </c>
    </row>
    <row r="8" spans="1:20" ht="16" thickBot="1" x14ac:dyDescent="0.25">
      <c r="B8" s="9">
        <v>0.04</v>
      </c>
      <c r="C8" s="9">
        <v>5.2999999999999999E-2</v>
      </c>
      <c r="D8" s="9">
        <v>4.2999999999999997E-2</v>
      </c>
      <c r="E8" s="9">
        <v>4.1000000000000002E-2</v>
      </c>
      <c r="F8" s="9">
        <v>7.0999999999999994E-2</v>
      </c>
      <c r="J8" t="e">
        <f>(C9-$G6)/($H6-$G6)*100</f>
        <v>#REF!</v>
      </c>
      <c r="K8" t="e">
        <f>(D9-$G6)/($H6-$G6)*100</f>
        <v>#REF!</v>
      </c>
      <c r="L8" t="e">
        <f>(E9-$G6)/($H6-$G6)*100</f>
        <v>#REF!</v>
      </c>
      <c r="N8" s="11">
        <v>7.5</v>
      </c>
      <c r="O8" t="e">
        <f>$L$12</f>
        <v>#REF!</v>
      </c>
      <c r="P8" t="e">
        <f>L29</f>
        <v>#REF!</v>
      </c>
      <c r="Q8" t="e">
        <f>L46</f>
        <v>#REF!</v>
      </c>
      <c r="R8" t="e">
        <f>$L$63</f>
        <v>#REF!</v>
      </c>
    </row>
    <row r="9" spans="1:20" x14ac:dyDescent="0.2">
      <c r="A9" s="3" t="s">
        <v>3</v>
      </c>
      <c r="B9" s="13">
        <f t="shared" ref="B9" si="4">B7-B8</f>
        <v>0.22900000000000001</v>
      </c>
      <c r="C9" s="13">
        <f t="shared" ref="C9" si="5">C7-C8</f>
        <v>0.22600000000000003</v>
      </c>
      <c r="D9" s="13">
        <f t="shared" ref="D9" si="6">D7-D8</f>
        <v>0.22200000000000003</v>
      </c>
      <c r="E9" s="13">
        <f t="shared" ref="E9" si="7">E7-E8</f>
        <v>0.221</v>
      </c>
      <c r="F9" s="13">
        <f t="shared" ref="F9" si="8">F7-F8</f>
        <v>0.88100000000000001</v>
      </c>
      <c r="G9" s="4"/>
      <c r="H9" s="5"/>
    </row>
    <row r="10" spans="1:20" x14ac:dyDescent="0.2">
      <c r="B10" s="9">
        <v>0.25900000000000001</v>
      </c>
      <c r="C10" s="9"/>
      <c r="D10" s="9"/>
      <c r="E10" s="9"/>
      <c r="F10" s="9"/>
    </row>
    <row r="11" spans="1:20" x14ac:dyDescent="0.2">
      <c r="B11" s="9">
        <v>3.9E-2</v>
      </c>
      <c r="C11" s="9"/>
      <c r="D11" s="9"/>
      <c r="E11" s="9"/>
      <c r="F11" s="9"/>
    </row>
    <row r="12" spans="1:20" x14ac:dyDescent="0.2">
      <c r="A12" s="3" t="s">
        <v>3</v>
      </c>
      <c r="B12" s="13">
        <f t="shared" ref="B12" si="9">B10-B11</f>
        <v>0.22</v>
      </c>
      <c r="C12" s="13"/>
      <c r="D12" s="13"/>
      <c r="E12" s="13"/>
      <c r="F12" s="13"/>
      <c r="G12" s="4"/>
      <c r="H12" s="5"/>
      <c r="I12" s="16" t="s">
        <v>9</v>
      </c>
      <c r="J12" t="e">
        <f>AVERAGE(J7:J10)</f>
        <v>#REF!</v>
      </c>
      <c r="K12" t="e">
        <f t="shared" ref="K12:L12" si="10">AVERAGE(K7:K10)</f>
        <v>#REF!</v>
      </c>
      <c r="L12" t="e">
        <f t="shared" si="10"/>
        <v>#REF!</v>
      </c>
    </row>
    <row r="13" spans="1:20" x14ac:dyDescent="0.2">
      <c r="B13" s="9">
        <v>0.217</v>
      </c>
      <c r="C13" s="9"/>
      <c r="D13" s="9"/>
      <c r="E13" s="9"/>
      <c r="F13" s="9"/>
      <c r="I13" s="16" t="s">
        <v>1</v>
      </c>
      <c r="J13" t="e">
        <f>STDEV(J7:J10)</f>
        <v>#REF!</v>
      </c>
      <c r="K13" t="e">
        <f t="shared" ref="K13:L13" si="11">STDEV(K7:K10)</f>
        <v>#REF!</v>
      </c>
      <c r="L13" t="e">
        <f t="shared" si="11"/>
        <v>#REF!</v>
      </c>
    </row>
    <row r="14" spans="1:20" x14ac:dyDescent="0.2">
      <c r="B14" s="9">
        <v>3.7999999999999999E-2</v>
      </c>
      <c r="C14" s="9"/>
      <c r="D14" s="9"/>
      <c r="E14" s="9"/>
      <c r="F14" s="9"/>
    </row>
    <row r="15" spans="1:20" x14ac:dyDescent="0.2">
      <c r="A15" s="3" t="s">
        <v>3</v>
      </c>
      <c r="B15" s="13">
        <f t="shared" ref="B15" si="12">B13-B14</f>
        <v>0.17899999999999999</v>
      </c>
      <c r="C15" s="13"/>
      <c r="D15" s="13"/>
      <c r="E15" s="13"/>
      <c r="F15" s="13"/>
      <c r="G15" s="4"/>
      <c r="H15" s="5"/>
    </row>
    <row r="16" spans="1:20" x14ac:dyDescent="0.2">
      <c r="A16" s="6" t="s">
        <v>4</v>
      </c>
      <c r="B16" s="6"/>
      <c r="C16" s="7">
        <f>AVERAGE(C6,C9,C12,C15)</f>
        <v>0.22600000000000003</v>
      </c>
      <c r="D16" s="7">
        <f t="shared" ref="D16:E16" si="13">AVERAGE(D6,D9,D12,D15)</f>
        <v>0.22000000000000003</v>
      </c>
      <c r="E16" s="7">
        <f t="shared" si="13"/>
        <v>0.21400000000000002</v>
      </c>
      <c r="F16" s="7">
        <f t="shared" ref="F16" si="14">AVERAGE(F6,F9,F12,F15)</f>
        <v>0.8095</v>
      </c>
      <c r="G16" s="4"/>
      <c r="H16" s="5"/>
    </row>
    <row r="17" spans="1:12" x14ac:dyDescent="0.2">
      <c r="A17" s="6" t="s">
        <v>1</v>
      </c>
      <c r="B17" s="6">
        <f>STDEV(B6,B9,B12,B15)</f>
        <v>2.2405356502408085E-2</v>
      </c>
      <c r="C17" s="6">
        <f>STDEV(C6,C9,C12,C15)</f>
        <v>2.7755575615628914E-17</v>
      </c>
      <c r="D17" s="6">
        <f t="shared" ref="D17:E17" si="15">STDEV(D6,D9,D12,D15)</f>
        <v>2.8284271247462126E-3</v>
      </c>
      <c r="E17" s="6">
        <f t="shared" si="15"/>
        <v>9.8994949366116546E-3</v>
      </c>
      <c r="F17" s="6">
        <f t="shared" ref="F17" si="16">STDEV(F6,F9,F12,F15)</f>
        <v>0.10111626970967631</v>
      </c>
      <c r="G17" s="4"/>
      <c r="H17" s="5"/>
    </row>
    <row r="18" spans="1:12" x14ac:dyDescent="0.2">
      <c r="A18" s="1"/>
      <c r="B18" s="1"/>
      <c r="C18" s="1"/>
      <c r="D18" s="1"/>
      <c r="E18" s="1"/>
      <c r="F18" s="1"/>
    </row>
    <row r="19" spans="1:12" x14ac:dyDescent="0.2">
      <c r="A19" s="1"/>
      <c r="B19" s="1"/>
      <c r="C19" s="1"/>
      <c r="D19" s="1"/>
      <c r="E19" s="1"/>
      <c r="F19" s="1"/>
    </row>
    <row r="20" spans="1:12" x14ac:dyDescent="0.2">
      <c r="B20" s="60" t="s">
        <v>16</v>
      </c>
      <c r="C20" s="60"/>
      <c r="D20" s="60"/>
      <c r="E20" s="60"/>
      <c r="F20" s="60"/>
    </row>
    <row r="21" spans="1:12" x14ac:dyDescent="0.2">
      <c r="B21" s="9"/>
      <c r="C21" s="9">
        <v>0.23200000000000001</v>
      </c>
      <c r="D21" s="9">
        <v>0.26100000000000001</v>
      </c>
      <c r="E21" s="9">
        <v>0.27800000000000002</v>
      </c>
      <c r="F21" s="9"/>
      <c r="G21" s="8"/>
      <c r="H21" s="8"/>
    </row>
    <row r="22" spans="1:12" ht="44" thickBot="1" x14ac:dyDescent="0.25">
      <c r="B22" s="9"/>
      <c r="C22" s="9">
        <v>3.9E-2</v>
      </c>
      <c r="D22" s="9">
        <v>3.9E-2</v>
      </c>
      <c r="E22" s="9">
        <v>0.05</v>
      </c>
      <c r="F22" s="9"/>
      <c r="G22" s="1" t="s">
        <v>0</v>
      </c>
      <c r="H22" s="2" t="s">
        <v>2</v>
      </c>
    </row>
    <row r="23" spans="1:12" ht="16" thickBot="1" x14ac:dyDescent="0.25">
      <c r="A23" s="3" t="s">
        <v>3</v>
      </c>
      <c r="B23" s="13"/>
      <c r="C23" s="13">
        <f t="shared" ref="C23" si="17">C21-C22</f>
        <v>0.193</v>
      </c>
      <c r="D23" s="13">
        <f t="shared" ref="D23" si="18">D21-D22</f>
        <v>0.222</v>
      </c>
      <c r="E23" s="13">
        <f t="shared" ref="E23" si="19">E21-E22</f>
        <v>0.22800000000000004</v>
      </c>
      <c r="F23" s="13"/>
      <c r="G23" s="4" t="e">
        <f>AVERAGE(#REF!,#REF!,#REF!,#REF!)</f>
        <v>#REF!</v>
      </c>
      <c r="H23" s="5">
        <f>AVERAGE(F9,F6,F12,F15)</f>
        <v>0.8095</v>
      </c>
      <c r="I23" s="16"/>
      <c r="J23" s="11">
        <v>2.5</v>
      </c>
      <c r="K23" s="11">
        <v>5</v>
      </c>
      <c r="L23" s="11">
        <v>7.5</v>
      </c>
    </row>
    <row r="24" spans="1:12" x14ac:dyDescent="0.2">
      <c r="B24" s="9"/>
      <c r="C24" s="9">
        <v>0.27800000000000002</v>
      </c>
      <c r="D24" s="9">
        <v>0.29299999999999998</v>
      </c>
      <c r="E24" s="9">
        <v>0.27800000000000002</v>
      </c>
      <c r="F24" s="9"/>
      <c r="G24" s="8"/>
      <c r="H24" s="8"/>
      <c r="J24" t="e">
        <f>(C23-$G23)/($H23-$G23)*100</f>
        <v>#REF!</v>
      </c>
      <c r="K24" t="e">
        <f>(D23-$G23)/($H23-$G23)*100</f>
        <v>#REF!</v>
      </c>
      <c r="L24" t="e">
        <f>(E23-$G23)/($H23-$G23)*100</f>
        <v>#REF!</v>
      </c>
    </row>
    <row r="25" spans="1:12" x14ac:dyDescent="0.2">
      <c r="B25" s="9"/>
      <c r="C25" s="9">
        <v>0.05</v>
      </c>
      <c r="D25" s="9">
        <v>0.04</v>
      </c>
      <c r="E25" s="9">
        <v>3.6999999999999998E-2</v>
      </c>
      <c r="F25" s="9"/>
      <c r="G25" s="8"/>
      <c r="H25" s="8"/>
      <c r="J25" t="e">
        <f>(C26-$G23)/($H23-$G23)*100</f>
        <v>#REF!</v>
      </c>
      <c r="K25" t="e">
        <f>(D26-$G23)/($H23-$G23)*100</f>
        <v>#REF!</v>
      </c>
      <c r="L25" t="e">
        <f>(E26-$G23)/($H23-$G23)*100</f>
        <v>#REF!</v>
      </c>
    </row>
    <row r="26" spans="1:12" x14ac:dyDescent="0.2">
      <c r="A26" s="3" t="s">
        <v>3</v>
      </c>
      <c r="B26" s="13"/>
      <c r="C26" s="13">
        <f t="shared" ref="C26" si="20">C24-C25</f>
        <v>0.22800000000000004</v>
      </c>
      <c r="D26" s="13">
        <f t="shared" ref="D26" si="21">D24-D25</f>
        <v>0.253</v>
      </c>
      <c r="E26" s="13">
        <f t="shared" ref="E26" si="22">E24-E25</f>
        <v>0.24100000000000002</v>
      </c>
      <c r="F26" s="13"/>
      <c r="G26" s="8"/>
      <c r="H26" s="8"/>
    </row>
    <row r="27" spans="1:12" x14ac:dyDescent="0.2">
      <c r="B27" s="9"/>
      <c r="C27" s="9"/>
      <c r="D27" s="9"/>
      <c r="E27" s="9"/>
      <c r="F27" s="9"/>
      <c r="G27" s="8"/>
      <c r="H27" s="8"/>
    </row>
    <row r="28" spans="1:12" x14ac:dyDescent="0.2">
      <c r="B28" s="9"/>
      <c r="C28" s="9"/>
      <c r="D28" s="9"/>
      <c r="E28" s="9"/>
      <c r="F28" s="9"/>
      <c r="G28" s="8"/>
      <c r="H28" s="8"/>
    </row>
    <row r="29" spans="1:12" x14ac:dyDescent="0.2">
      <c r="A29" s="3" t="s">
        <v>3</v>
      </c>
      <c r="B29" s="13"/>
      <c r="C29" s="13"/>
      <c r="D29" s="13"/>
      <c r="E29" s="13"/>
      <c r="F29" s="13"/>
      <c r="G29" s="8"/>
      <c r="H29" s="8"/>
      <c r="I29" s="16" t="s">
        <v>9</v>
      </c>
      <c r="J29" t="e">
        <f>AVERAGE(J24:J27)</f>
        <v>#REF!</v>
      </c>
      <c r="K29" t="e">
        <f t="shared" ref="K29:L29" si="23">AVERAGE(K24:K27)</f>
        <v>#REF!</v>
      </c>
      <c r="L29" t="e">
        <f t="shared" si="23"/>
        <v>#REF!</v>
      </c>
    </row>
    <row r="30" spans="1:12" x14ac:dyDescent="0.2">
      <c r="B30" s="9"/>
      <c r="C30" s="9"/>
      <c r="D30" s="9"/>
      <c r="E30" s="9"/>
      <c r="F30" s="9"/>
      <c r="G30" s="8"/>
      <c r="H30" s="8"/>
      <c r="I30" s="16" t="s">
        <v>1</v>
      </c>
      <c r="J30" t="e">
        <f>STDEV(J24:J27)</f>
        <v>#REF!</v>
      </c>
      <c r="K30" t="e">
        <f t="shared" ref="K30:L30" si="24">STDEV(K24:K27)</f>
        <v>#REF!</v>
      </c>
      <c r="L30" t="e">
        <f t="shared" si="24"/>
        <v>#REF!</v>
      </c>
    </row>
    <row r="31" spans="1:12" x14ac:dyDescent="0.2">
      <c r="B31" s="9"/>
      <c r="C31" s="9"/>
      <c r="D31" s="9"/>
      <c r="E31" s="9"/>
      <c r="F31" s="9"/>
      <c r="G31" s="8"/>
      <c r="H31" s="8"/>
    </row>
    <row r="32" spans="1:12" x14ac:dyDescent="0.2">
      <c r="A32" s="3" t="s">
        <v>3</v>
      </c>
      <c r="B32" s="13"/>
      <c r="C32" s="13"/>
      <c r="D32" s="13"/>
      <c r="E32" s="13"/>
      <c r="F32" s="13"/>
      <c r="G32" s="8"/>
      <c r="H32" s="8"/>
    </row>
    <row r="33" spans="1:12" x14ac:dyDescent="0.2">
      <c r="A33" s="6" t="s">
        <v>4</v>
      </c>
      <c r="B33" s="6"/>
      <c r="C33" s="7">
        <f>AVERAGE(C23,C26,C29,C32)</f>
        <v>0.21050000000000002</v>
      </c>
      <c r="D33" s="7">
        <f t="shared" ref="D33" si="25">AVERAGE(D23,D26,D29,D32)</f>
        <v>0.23749999999999999</v>
      </c>
      <c r="E33" s="7">
        <f t="shared" ref="E33" si="26">AVERAGE(E23,E26,E29,E32)</f>
        <v>0.23450000000000004</v>
      </c>
      <c r="F33" s="7"/>
      <c r="G33" s="8"/>
      <c r="H33" s="8"/>
    </row>
    <row r="34" spans="1:12" x14ac:dyDescent="0.2">
      <c r="A34" s="6" t="s">
        <v>1</v>
      </c>
      <c r="B34" s="6" t="e">
        <f>STDEV(B23,B26,B29,B32)</f>
        <v>#DIV/0!</v>
      </c>
      <c r="C34" s="6">
        <f>STDEV(C23,C26,C29,C32)</f>
        <v>2.4748737341529183E-2</v>
      </c>
      <c r="D34" s="6">
        <f t="shared" ref="D34:E34" si="27">STDEV(D23,D26,D29,D32)</f>
        <v>2.1920310216782975E-2</v>
      </c>
      <c r="E34" s="6">
        <f t="shared" si="27"/>
        <v>9.1923881554251061E-3</v>
      </c>
      <c r="F34" s="6"/>
      <c r="G34" s="8"/>
      <c r="H34" s="8"/>
    </row>
    <row r="35" spans="1:12" x14ac:dyDescent="0.2">
      <c r="A35" s="1"/>
      <c r="B35" s="1"/>
      <c r="C35" s="1"/>
      <c r="D35" s="1"/>
      <c r="E35" s="1"/>
      <c r="F35" s="1"/>
      <c r="G35" s="8"/>
      <c r="H35" s="8"/>
    </row>
    <row r="36" spans="1:12" x14ac:dyDescent="0.2">
      <c r="A36" s="1"/>
      <c r="B36" s="1"/>
      <c r="C36" s="1"/>
      <c r="D36" s="1"/>
      <c r="E36" s="1"/>
      <c r="F36" s="1"/>
      <c r="G36" s="8"/>
      <c r="H36" s="8"/>
    </row>
    <row r="37" spans="1:12" x14ac:dyDescent="0.2">
      <c r="B37" s="60" t="s">
        <v>5</v>
      </c>
      <c r="C37" s="60"/>
      <c r="D37" s="60"/>
      <c r="E37" s="60"/>
      <c r="F37" s="60"/>
      <c r="G37" s="8"/>
      <c r="H37" s="8"/>
    </row>
    <row r="38" spans="1:12" x14ac:dyDescent="0.2">
      <c r="B38" s="9"/>
      <c r="C38" s="9">
        <v>0.28299999999999997</v>
      </c>
      <c r="D38" s="9">
        <v>0.23400000000000001</v>
      </c>
      <c r="E38" s="9">
        <v>0.28000000000000003</v>
      </c>
      <c r="F38" s="9"/>
      <c r="G38" s="8"/>
      <c r="H38" s="8"/>
    </row>
    <row r="39" spans="1:12" ht="44" thickBot="1" x14ac:dyDescent="0.25">
      <c r="B39" s="9"/>
      <c r="C39" s="9">
        <v>4.2999999999999997E-2</v>
      </c>
      <c r="D39" s="9">
        <v>3.7999999999999999E-2</v>
      </c>
      <c r="E39" s="9">
        <v>0.05</v>
      </c>
      <c r="F39" s="9"/>
      <c r="G39" s="1" t="s">
        <v>0</v>
      </c>
      <c r="H39" s="2" t="s">
        <v>2</v>
      </c>
    </row>
    <row r="40" spans="1:12" ht="16" thickBot="1" x14ac:dyDescent="0.25">
      <c r="A40" s="3" t="s">
        <v>3</v>
      </c>
      <c r="B40" s="13"/>
      <c r="C40" s="13">
        <f t="shared" ref="C40" si="28">C38-C39</f>
        <v>0.24</v>
      </c>
      <c r="D40" s="13">
        <f t="shared" ref="D40" si="29">D38-D39</f>
        <v>0.19600000000000001</v>
      </c>
      <c r="E40" s="13">
        <f t="shared" ref="E40" si="30">E38-E39</f>
        <v>0.23000000000000004</v>
      </c>
      <c r="F40" s="13"/>
      <c r="G40" s="8" t="e">
        <f>AVERAGE(#REF!,#REF!,#REF!,#REF!)</f>
        <v>#REF!</v>
      </c>
      <c r="H40" s="8">
        <f>AVERAGE(F9,F6,F12,F15)</f>
        <v>0.8095</v>
      </c>
      <c r="I40" s="16"/>
      <c r="J40" s="11">
        <v>2.5</v>
      </c>
      <c r="K40" s="11">
        <v>5</v>
      </c>
      <c r="L40" s="11">
        <v>7.5</v>
      </c>
    </row>
    <row r="41" spans="1:12" x14ac:dyDescent="0.2">
      <c r="B41" s="9"/>
      <c r="C41" s="9">
        <v>0.245</v>
      </c>
      <c r="D41" s="9">
        <v>0.223</v>
      </c>
      <c r="E41" s="9">
        <v>0.25600000000000001</v>
      </c>
      <c r="F41" s="9"/>
      <c r="G41" s="8"/>
      <c r="H41" s="8"/>
      <c r="J41" t="e">
        <f>(C40-$G40)/($H40-$G40)*100</f>
        <v>#REF!</v>
      </c>
      <c r="K41" t="e">
        <f>(D40-$G40)/($H40-$G40)*100</f>
        <v>#REF!</v>
      </c>
      <c r="L41" t="e">
        <f>(E40-$G40)/($H40-$G40)*100</f>
        <v>#REF!</v>
      </c>
    </row>
    <row r="42" spans="1:12" x14ac:dyDescent="0.2">
      <c r="B42" s="9"/>
      <c r="C42" s="9">
        <v>3.7999999999999999E-2</v>
      </c>
      <c r="D42" s="9">
        <v>3.9E-2</v>
      </c>
      <c r="E42" s="9">
        <v>3.9E-2</v>
      </c>
      <c r="F42" s="9"/>
      <c r="G42" s="8"/>
      <c r="H42" s="8"/>
      <c r="J42" t="e">
        <f>(C43-$G40)/($H40-$G40)*100</f>
        <v>#REF!</v>
      </c>
      <c r="K42" t="e">
        <f>(D43-$G40)/($H40-$G40)*100</f>
        <v>#REF!</v>
      </c>
      <c r="L42" t="e">
        <f>(E43-$G40)/($H40-$G40)*100</f>
        <v>#REF!</v>
      </c>
    </row>
    <row r="43" spans="1:12" x14ac:dyDescent="0.2">
      <c r="A43" s="3" t="s">
        <v>3</v>
      </c>
      <c r="B43" s="13"/>
      <c r="C43" s="13">
        <f t="shared" ref="C43" si="31">C41-C42</f>
        <v>0.20699999999999999</v>
      </c>
      <c r="D43" s="13">
        <f t="shared" ref="D43" si="32">D41-D42</f>
        <v>0.184</v>
      </c>
      <c r="E43" s="13">
        <f t="shared" ref="E43" si="33">E41-E42</f>
        <v>0.217</v>
      </c>
      <c r="F43" s="13"/>
      <c r="G43" s="4"/>
      <c r="H43" s="5"/>
    </row>
    <row r="44" spans="1:12" x14ac:dyDescent="0.2">
      <c r="B44" s="9"/>
      <c r="C44" s="9"/>
      <c r="D44" s="9"/>
      <c r="E44" s="9"/>
      <c r="F44" s="9"/>
    </row>
    <row r="45" spans="1:12" x14ac:dyDescent="0.2">
      <c r="B45" s="9"/>
      <c r="C45" s="9"/>
      <c r="D45" s="9"/>
      <c r="E45" s="9"/>
      <c r="F45" s="9"/>
    </row>
    <row r="46" spans="1:12" x14ac:dyDescent="0.2">
      <c r="A46" s="3" t="s">
        <v>3</v>
      </c>
      <c r="B46" s="13"/>
      <c r="C46" s="13"/>
      <c r="D46" s="13"/>
      <c r="E46" s="13"/>
      <c r="F46" s="13"/>
      <c r="G46" s="4"/>
      <c r="H46" s="5"/>
      <c r="I46" s="16" t="s">
        <v>9</v>
      </c>
      <c r="J46" t="e">
        <f>AVERAGE(J41:J44)</f>
        <v>#REF!</v>
      </c>
      <c r="K46" t="e">
        <f t="shared" ref="K46:L46" si="34">AVERAGE(K41:K44)</f>
        <v>#REF!</v>
      </c>
      <c r="L46" t="e">
        <f t="shared" si="34"/>
        <v>#REF!</v>
      </c>
    </row>
    <row r="47" spans="1:12" x14ac:dyDescent="0.2">
      <c r="B47" s="9"/>
      <c r="C47" s="9"/>
      <c r="D47" s="9"/>
      <c r="E47" s="9"/>
      <c r="F47" s="9"/>
      <c r="I47" s="16" t="s">
        <v>1</v>
      </c>
      <c r="J47" t="e">
        <f>STDEV(J41:J44)</f>
        <v>#REF!</v>
      </c>
      <c r="K47" t="e">
        <f t="shared" ref="K47:L47" si="35">STDEV(K41:K44)</f>
        <v>#REF!</v>
      </c>
      <c r="L47" t="e">
        <f t="shared" si="35"/>
        <v>#REF!</v>
      </c>
    </row>
    <row r="48" spans="1:12" x14ac:dyDescent="0.2">
      <c r="B48" s="9"/>
      <c r="C48" s="9"/>
      <c r="D48" s="9"/>
      <c r="E48" s="9"/>
      <c r="F48" s="9"/>
    </row>
    <row r="49" spans="1:12" x14ac:dyDescent="0.2">
      <c r="A49" s="3" t="s">
        <v>3</v>
      </c>
      <c r="B49" s="13"/>
      <c r="C49" s="13"/>
      <c r="D49" s="13"/>
      <c r="E49" s="13"/>
      <c r="F49" s="13"/>
      <c r="G49" s="4"/>
      <c r="H49" s="5"/>
    </row>
    <row r="50" spans="1:12" x14ac:dyDescent="0.2">
      <c r="A50" s="6" t="s">
        <v>4</v>
      </c>
      <c r="B50" s="6"/>
      <c r="C50" s="7">
        <f>AVERAGE(C40,C43,C46,C49)</f>
        <v>0.22349999999999998</v>
      </c>
      <c r="D50" s="7">
        <f t="shared" ref="D50" si="36">AVERAGE(D40,D43,D46,D49)</f>
        <v>0.19</v>
      </c>
      <c r="E50" s="7">
        <f t="shared" ref="E50" si="37">AVERAGE(E40,E43,E46,E49)</f>
        <v>0.22350000000000003</v>
      </c>
      <c r="F50" s="7"/>
    </row>
    <row r="51" spans="1:12" x14ac:dyDescent="0.2">
      <c r="A51" s="6" t="s">
        <v>1</v>
      </c>
      <c r="B51" s="6" t="e">
        <f>STDEV(B40,B43,B46,B49)</f>
        <v>#DIV/0!</v>
      </c>
      <c r="C51" s="6">
        <f>STDEV(C40,C43,C46,C49)</f>
        <v>2.3334523779156069E-2</v>
      </c>
      <c r="D51" s="6">
        <f t="shared" ref="D51:E51" si="38">STDEV(D40,D43,D46,D49)</f>
        <v>8.4852813742385784E-3</v>
      </c>
      <c r="E51" s="6">
        <f t="shared" si="38"/>
        <v>9.192388155425146E-3</v>
      </c>
      <c r="F51" s="6"/>
    </row>
    <row r="52" spans="1:12" x14ac:dyDescent="0.2">
      <c r="A52" s="1"/>
      <c r="B52" s="1"/>
      <c r="C52" s="1"/>
      <c r="D52" s="1"/>
      <c r="E52" s="1"/>
      <c r="F52" s="1"/>
    </row>
    <row r="53" spans="1:12" x14ac:dyDescent="0.2">
      <c r="A53" s="1"/>
      <c r="B53" s="1"/>
      <c r="C53" s="1"/>
      <c r="D53" s="1"/>
      <c r="E53" s="1"/>
      <c r="F53" s="1"/>
    </row>
    <row r="54" spans="1:12" x14ac:dyDescent="0.2">
      <c r="B54" s="60" t="s">
        <v>24</v>
      </c>
      <c r="C54" s="60"/>
      <c r="D54" s="60"/>
      <c r="E54" s="60"/>
      <c r="F54" s="60"/>
    </row>
    <row r="55" spans="1:12" x14ac:dyDescent="0.2">
      <c r="B55" s="9"/>
      <c r="C55" s="9">
        <v>0.29399999999999998</v>
      </c>
      <c r="D55" s="9">
        <v>0.26500000000000001</v>
      </c>
      <c r="E55" s="9">
        <v>0.39200000000000002</v>
      </c>
      <c r="F55" s="9"/>
    </row>
    <row r="56" spans="1:12" ht="44" thickBot="1" x14ac:dyDescent="0.25">
      <c r="B56" s="9"/>
      <c r="C56" s="9">
        <v>3.9E-2</v>
      </c>
      <c r="D56" s="9">
        <v>4.1000000000000002E-2</v>
      </c>
      <c r="E56" s="9">
        <v>4.9000000000000002E-2</v>
      </c>
      <c r="F56" s="9"/>
      <c r="G56" s="1" t="s">
        <v>0</v>
      </c>
      <c r="H56" s="2" t="s">
        <v>2</v>
      </c>
    </row>
    <row r="57" spans="1:12" ht="16" thickBot="1" x14ac:dyDescent="0.25">
      <c r="A57" s="3" t="s">
        <v>3</v>
      </c>
      <c r="B57" s="13"/>
      <c r="C57" s="13">
        <f t="shared" ref="C57" si="39">C55-C56</f>
        <v>0.255</v>
      </c>
      <c r="D57" s="13">
        <f t="shared" ref="D57" si="40">D55-D56</f>
        <v>0.224</v>
      </c>
      <c r="E57" s="13">
        <f t="shared" ref="E57" si="41">E55-E56</f>
        <v>0.34300000000000003</v>
      </c>
      <c r="F57" s="13"/>
      <c r="G57" s="8" t="e">
        <f>AVERAGE(#REF!,#REF!,#REF!,#REF!)</f>
        <v>#REF!</v>
      </c>
      <c r="H57" s="8">
        <f>AVERAGE(F9,F6,F12,F15)</f>
        <v>0.8095</v>
      </c>
      <c r="I57" s="16"/>
      <c r="J57" s="11">
        <v>2.5</v>
      </c>
      <c r="K57" s="11">
        <v>5</v>
      </c>
      <c r="L57" s="11">
        <v>7.5</v>
      </c>
    </row>
    <row r="58" spans="1:12" x14ac:dyDescent="0.2">
      <c r="B58" s="9"/>
      <c r="C58" s="9">
        <v>0.308</v>
      </c>
      <c r="D58" s="9">
        <v>0.25900000000000001</v>
      </c>
      <c r="E58" s="9">
        <v>0.27300000000000002</v>
      </c>
      <c r="F58" s="9"/>
      <c r="J58" t="e">
        <f>(C57-$G57)/($H57-$G57)*100</f>
        <v>#REF!</v>
      </c>
      <c r="K58" t="e">
        <f>(D57-$G57)/($H57-$G57)*100</f>
        <v>#REF!</v>
      </c>
      <c r="L58" t="e">
        <f>(E57-$G57)/($H57-$G57)*100</f>
        <v>#REF!</v>
      </c>
    </row>
    <row r="59" spans="1:12" x14ac:dyDescent="0.2">
      <c r="B59" s="9"/>
      <c r="C59" s="9">
        <v>5.0999999999999997E-2</v>
      </c>
      <c r="D59" s="9">
        <v>3.5999999999999997E-2</v>
      </c>
      <c r="E59" s="9">
        <v>0.05</v>
      </c>
      <c r="F59" s="9"/>
      <c r="J59" t="e">
        <f>(C60-$G57)/($H57-$G57)*100</f>
        <v>#REF!</v>
      </c>
      <c r="K59" t="e">
        <f>(D60-$G57)/($H57-$G57)*100</f>
        <v>#REF!</v>
      </c>
      <c r="L59" t="e">
        <f>(E60-$G57)/($H57-$G57)*100</f>
        <v>#REF!</v>
      </c>
    </row>
    <row r="60" spans="1:12" x14ac:dyDescent="0.2">
      <c r="A60" s="3" t="s">
        <v>3</v>
      </c>
      <c r="B60" s="13"/>
      <c r="C60" s="13">
        <f t="shared" ref="C60" si="42">C58-C59</f>
        <v>0.25700000000000001</v>
      </c>
      <c r="D60" s="13">
        <f t="shared" ref="D60" si="43">D58-D59</f>
        <v>0.223</v>
      </c>
      <c r="E60" s="13">
        <f t="shared" ref="E60" si="44">E58-E59</f>
        <v>0.22300000000000003</v>
      </c>
      <c r="F60" s="13"/>
    </row>
    <row r="61" spans="1:12" x14ac:dyDescent="0.2">
      <c r="B61" s="9"/>
      <c r="C61" s="9"/>
      <c r="D61" s="9"/>
      <c r="E61" s="9"/>
      <c r="F61" s="9"/>
    </row>
    <row r="62" spans="1:12" x14ac:dyDescent="0.2">
      <c r="B62" s="9"/>
      <c r="C62" s="9"/>
      <c r="D62" s="9"/>
      <c r="E62" s="9"/>
      <c r="F62" s="9"/>
    </row>
    <row r="63" spans="1:12" x14ac:dyDescent="0.2">
      <c r="A63" s="3" t="s">
        <v>3</v>
      </c>
      <c r="B63" s="13"/>
      <c r="C63" s="13"/>
      <c r="D63" s="13"/>
      <c r="E63" s="13"/>
      <c r="F63" s="13"/>
      <c r="I63" s="16" t="s">
        <v>9</v>
      </c>
      <c r="J63" t="e">
        <f>AVERAGE(J58:J61)</f>
        <v>#REF!</v>
      </c>
      <c r="K63" t="e">
        <f t="shared" ref="K63:L63" si="45">AVERAGE(K58:K61)</f>
        <v>#REF!</v>
      </c>
      <c r="L63" t="e">
        <f t="shared" si="45"/>
        <v>#REF!</v>
      </c>
    </row>
    <row r="64" spans="1:12" x14ac:dyDescent="0.2">
      <c r="B64" s="9"/>
      <c r="C64" s="9"/>
      <c r="D64" s="9"/>
      <c r="E64" s="9"/>
      <c r="F64" s="9"/>
      <c r="I64" s="16" t="s">
        <v>1</v>
      </c>
      <c r="J64" t="e">
        <f>STDEV(J58:J61)</f>
        <v>#REF!</v>
      </c>
      <c r="K64" t="e">
        <f t="shared" ref="K64:L64" si="46">STDEV(K58:K61)</f>
        <v>#REF!</v>
      </c>
      <c r="L64" t="e">
        <f t="shared" si="46"/>
        <v>#REF!</v>
      </c>
    </row>
    <row r="65" spans="1:12" x14ac:dyDescent="0.2">
      <c r="B65" s="9"/>
      <c r="C65" s="9"/>
      <c r="D65" s="9"/>
      <c r="E65" s="9"/>
      <c r="F65" s="9"/>
    </row>
    <row r="66" spans="1:12" x14ac:dyDescent="0.2">
      <c r="A66" s="3" t="s">
        <v>3</v>
      </c>
      <c r="B66" s="13"/>
      <c r="C66" s="13"/>
      <c r="D66" s="13"/>
      <c r="E66" s="13"/>
      <c r="F66" s="13"/>
    </row>
    <row r="67" spans="1:12" x14ac:dyDescent="0.2">
      <c r="A67" s="6" t="s">
        <v>4</v>
      </c>
      <c r="B67" s="6"/>
      <c r="C67" s="7">
        <f>AVERAGE(C57,C60,C63,C66)</f>
        <v>0.25600000000000001</v>
      </c>
      <c r="D67" s="7">
        <f t="shared" ref="D67" si="47">AVERAGE(D57,D60,D63,D66)</f>
        <v>0.2235</v>
      </c>
      <c r="E67" s="7">
        <f t="shared" ref="E67" si="48">AVERAGE(E57,E60,E63,E66)</f>
        <v>0.28300000000000003</v>
      </c>
      <c r="F67" s="7"/>
    </row>
    <row r="68" spans="1:12" x14ac:dyDescent="0.2">
      <c r="A68" s="6" t="s">
        <v>1</v>
      </c>
      <c r="B68" s="6" t="e">
        <f t="shared" ref="B68" si="49">STDEV(B57,B60,B63,B66)</f>
        <v>#DIV/0!</v>
      </c>
      <c r="C68" s="6">
        <f>STDEV(C57,C60,C63,C66)</f>
        <v>1.4142135623730963E-3</v>
      </c>
      <c r="D68" s="6">
        <f t="shared" ref="D68:E68" si="50">STDEV(D57,D60,D63,D66)</f>
        <v>7.0710678118654816E-4</v>
      </c>
      <c r="E68" s="6">
        <f t="shared" si="50"/>
        <v>8.485281374238561E-2</v>
      </c>
      <c r="F68" s="6"/>
    </row>
    <row r="69" spans="1:12" x14ac:dyDescent="0.2">
      <c r="B69" s="60" t="s">
        <v>23</v>
      </c>
      <c r="C69" s="60"/>
      <c r="D69" s="60"/>
      <c r="E69" s="60"/>
      <c r="F69" s="60"/>
    </row>
    <row r="70" spans="1:12" x14ac:dyDescent="0.2">
      <c r="B70" s="9"/>
      <c r="C70" s="9">
        <v>0.253</v>
      </c>
      <c r="D70" s="9"/>
      <c r="E70" s="9"/>
      <c r="F70" s="9"/>
    </row>
    <row r="71" spans="1:12" ht="44" thickBot="1" x14ac:dyDescent="0.25">
      <c r="B71" s="9"/>
      <c r="C71" s="9">
        <v>4.1000000000000002E-2</v>
      </c>
      <c r="D71" s="9"/>
      <c r="E71" s="9"/>
      <c r="F71" s="9"/>
      <c r="G71" s="1" t="str">
        <f t="shared" ref="G71:H72" si="51">G5</f>
        <v>average spontaneous (AS)</v>
      </c>
      <c r="H71" s="2" t="s">
        <v>2</v>
      </c>
    </row>
    <row r="72" spans="1:12" ht="16" thickBot="1" x14ac:dyDescent="0.25">
      <c r="A72" s="3" t="s">
        <v>3</v>
      </c>
      <c r="B72" s="13"/>
      <c r="C72" s="13">
        <f t="shared" ref="C72" si="52">C70-C71</f>
        <v>0.21199999999999999</v>
      </c>
      <c r="D72" s="13"/>
      <c r="E72" s="13"/>
      <c r="F72" s="13"/>
      <c r="G72" s="8" t="e">
        <f t="shared" si="51"/>
        <v>#REF!</v>
      </c>
      <c r="H72">
        <f t="shared" si="51"/>
        <v>0.8095</v>
      </c>
      <c r="I72" s="16"/>
      <c r="J72" s="11">
        <v>5</v>
      </c>
    </row>
    <row r="73" spans="1:12" x14ac:dyDescent="0.2">
      <c r="B73" s="9"/>
      <c r="C73" s="27">
        <v>0.255</v>
      </c>
      <c r="D73" s="9"/>
      <c r="E73" s="9"/>
      <c r="F73" s="9"/>
      <c r="J73" t="e">
        <f>(C72-$G72)/($H72-$G72)*100</f>
        <v>#REF!</v>
      </c>
    </row>
    <row r="74" spans="1:12" x14ac:dyDescent="0.2">
      <c r="B74" s="9"/>
      <c r="C74" s="18">
        <v>3.7999999999999999E-2</v>
      </c>
      <c r="D74" s="9"/>
      <c r="E74" s="9"/>
      <c r="F74" s="9"/>
      <c r="J74" t="e">
        <f>(C75-$G72)/($H72-$G72)*100</f>
        <v>#REF!</v>
      </c>
    </row>
    <row r="75" spans="1:12" x14ac:dyDescent="0.2">
      <c r="A75" s="3" t="s">
        <v>3</v>
      </c>
      <c r="B75" s="13"/>
      <c r="C75" s="13">
        <f t="shared" ref="C75" si="53">C73-C74</f>
        <v>0.217</v>
      </c>
      <c r="D75" s="13"/>
      <c r="E75" s="13"/>
      <c r="F75" s="13"/>
    </row>
    <row r="76" spans="1:12" x14ac:dyDescent="0.2">
      <c r="B76" s="9"/>
      <c r="C76" s="9"/>
      <c r="D76" s="9"/>
      <c r="E76" s="9"/>
      <c r="F76" s="9"/>
    </row>
    <row r="77" spans="1:12" x14ac:dyDescent="0.2">
      <c r="B77" s="9"/>
      <c r="C77" s="9"/>
      <c r="D77" s="9"/>
      <c r="E77" s="9"/>
      <c r="F77" s="9"/>
    </row>
    <row r="78" spans="1:12" x14ac:dyDescent="0.2">
      <c r="A78" s="3" t="s">
        <v>3</v>
      </c>
      <c r="B78" s="13"/>
      <c r="C78" s="13"/>
      <c r="D78" s="13"/>
      <c r="E78" s="13"/>
      <c r="F78" s="13"/>
      <c r="I78" s="16" t="s">
        <v>9</v>
      </c>
      <c r="J78" t="e">
        <f>AVERAGE(J73:J76)</f>
        <v>#REF!</v>
      </c>
      <c r="K78" t="e">
        <f t="shared" ref="K78:L78" si="54">AVERAGE(K73:K76)</f>
        <v>#DIV/0!</v>
      </c>
      <c r="L78" t="e">
        <f t="shared" si="54"/>
        <v>#DIV/0!</v>
      </c>
    </row>
    <row r="79" spans="1:12" x14ac:dyDescent="0.2">
      <c r="B79" s="9"/>
      <c r="C79" s="9"/>
      <c r="D79" s="9"/>
      <c r="E79" s="9"/>
      <c r="F79" s="9"/>
      <c r="I79" s="16" t="s">
        <v>1</v>
      </c>
      <c r="J79" t="e">
        <f>STDEV(J73:J76)</f>
        <v>#REF!</v>
      </c>
      <c r="K79" t="e">
        <f t="shared" ref="K79:L79" si="55">STDEV(K73:K76)</f>
        <v>#DIV/0!</v>
      </c>
      <c r="L79" t="e">
        <f t="shared" si="55"/>
        <v>#DIV/0!</v>
      </c>
    </row>
    <row r="80" spans="1:12" x14ac:dyDescent="0.2">
      <c r="B80" s="9"/>
      <c r="C80" s="9"/>
      <c r="D80" s="9"/>
      <c r="E80" s="9"/>
      <c r="F80" s="9"/>
    </row>
    <row r="81" spans="1:10" x14ac:dyDescent="0.2">
      <c r="A81" s="3" t="s">
        <v>3</v>
      </c>
      <c r="B81" s="13"/>
      <c r="C81" s="13"/>
      <c r="D81" s="13"/>
      <c r="E81" s="13"/>
      <c r="F81" s="13"/>
    </row>
    <row r="82" spans="1:10" x14ac:dyDescent="0.2">
      <c r="A82" s="6" t="s">
        <v>4</v>
      </c>
      <c r="B82" s="6"/>
      <c r="C82" s="7">
        <f>AVERAGE(C72,C75,C78,C81)</f>
        <v>0.2145</v>
      </c>
      <c r="D82" s="7" t="e">
        <f t="shared" ref="D82" si="56">AVERAGE(D72,D75,D78,D81)</f>
        <v>#DIV/0!</v>
      </c>
      <c r="E82" s="7" t="e">
        <f t="shared" ref="E82" si="57">AVERAGE(E72,E75,E78,E81)</f>
        <v>#DIV/0!</v>
      </c>
      <c r="F82" s="7"/>
    </row>
    <row r="83" spans="1:10" x14ac:dyDescent="0.2">
      <c r="A83" s="6" t="s">
        <v>1</v>
      </c>
      <c r="B83" s="6" t="e">
        <f t="shared" ref="B83" si="58">STDEV(B72,B75,B78,B81)</f>
        <v>#DIV/0!</v>
      </c>
      <c r="C83" s="6">
        <f>STDEV(C72,C75,C78,C81)</f>
        <v>3.5355339059327407E-3</v>
      </c>
      <c r="D83" s="6" t="e">
        <f t="shared" ref="D83:E83" si="59">STDEV(D72,D75,D78,D81)</f>
        <v>#DIV/0!</v>
      </c>
      <c r="E83" s="6" t="e">
        <f t="shared" si="59"/>
        <v>#DIV/0!</v>
      </c>
      <c r="F83" s="6"/>
    </row>
    <row r="84" spans="1:10" x14ac:dyDescent="0.2">
      <c r="B84" s="60" t="s">
        <v>22</v>
      </c>
      <c r="C84" s="60"/>
      <c r="D84" s="60"/>
      <c r="E84" s="60"/>
      <c r="F84" s="60"/>
    </row>
    <row r="85" spans="1:10" x14ac:dyDescent="0.2">
      <c r="B85" s="9"/>
      <c r="C85" s="9">
        <v>0.19400000000000001</v>
      </c>
      <c r="D85" s="9"/>
      <c r="E85" s="9"/>
      <c r="F85" s="9"/>
    </row>
    <row r="86" spans="1:10" ht="44" thickBot="1" x14ac:dyDescent="0.25">
      <c r="B86" s="9"/>
      <c r="C86" s="9">
        <v>3.9E-2</v>
      </c>
      <c r="D86" s="9"/>
      <c r="E86" s="9"/>
      <c r="F86" s="9"/>
      <c r="G86" s="1" t="str">
        <f t="shared" ref="G86:H87" si="60">G71</f>
        <v>average spontaneous (AS)</v>
      </c>
      <c r="H86" s="2" t="s">
        <v>2</v>
      </c>
    </row>
    <row r="87" spans="1:10" ht="16" thickBot="1" x14ac:dyDescent="0.25">
      <c r="A87" s="3" t="s">
        <v>3</v>
      </c>
      <c r="B87" s="13"/>
      <c r="C87" s="13">
        <f t="shared" ref="C87" si="61">C85-C86</f>
        <v>0.155</v>
      </c>
      <c r="D87" s="13"/>
      <c r="E87" s="13"/>
      <c r="F87" s="13"/>
      <c r="G87" s="8" t="e">
        <f t="shared" si="60"/>
        <v>#REF!</v>
      </c>
      <c r="H87">
        <f t="shared" si="60"/>
        <v>0.8095</v>
      </c>
      <c r="I87" s="16"/>
      <c r="J87" s="11">
        <v>5</v>
      </c>
    </row>
    <row r="88" spans="1:10" x14ac:dyDescent="0.2">
      <c r="B88" s="9"/>
      <c r="C88" s="9">
        <v>0.23599999999999999</v>
      </c>
      <c r="D88" s="9"/>
      <c r="E88" s="9"/>
      <c r="F88" s="9"/>
      <c r="J88" t="e">
        <f>(C87-$G87)/($H87-$G87)*100</f>
        <v>#REF!</v>
      </c>
    </row>
    <row r="89" spans="1:10" x14ac:dyDescent="0.2">
      <c r="B89" s="9"/>
      <c r="C89" s="9">
        <v>4.5999999999999999E-2</v>
      </c>
      <c r="D89" s="9"/>
      <c r="E89" s="9"/>
      <c r="F89" s="9"/>
      <c r="J89" t="e">
        <f>(C90-$G87)/($H87-$G87)*100</f>
        <v>#REF!</v>
      </c>
    </row>
    <row r="90" spans="1:10" x14ac:dyDescent="0.2">
      <c r="A90" s="3" t="s">
        <v>3</v>
      </c>
      <c r="B90" s="13"/>
      <c r="C90" s="13">
        <f t="shared" ref="C90" si="62">C88-C89</f>
        <v>0.19</v>
      </c>
      <c r="D90" s="13"/>
      <c r="E90" s="13"/>
      <c r="F90" s="13"/>
      <c r="J90" t="e">
        <f>(C93-$G87)/($H87-$G87)*100</f>
        <v>#REF!</v>
      </c>
    </row>
    <row r="91" spans="1:10" x14ac:dyDescent="0.2">
      <c r="B91" s="9"/>
      <c r="C91" s="9">
        <v>0.16600000000000001</v>
      </c>
      <c r="D91" s="9"/>
      <c r="E91" s="9"/>
      <c r="F91" s="9"/>
      <c r="J91" t="e">
        <f>(C96-$G87)/($H87-$G87)*100</f>
        <v>#REF!</v>
      </c>
    </row>
    <row r="92" spans="1:10" x14ac:dyDescent="0.2">
      <c r="B92" s="9"/>
      <c r="C92" s="9">
        <v>4.3999999999999997E-2</v>
      </c>
      <c r="D92" s="9"/>
      <c r="E92" s="9"/>
      <c r="F92" s="9"/>
    </row>
    <row r="93" spans="1:10" x14ac:dyDescent="0.2">
      <c r="A93" s="3" t="s">
        <v>3</v>
      </c>
      <c r="B93" s="13"/>
      <c r="C93" s="13">
        <f t="shared" ref="C93" si="63">C91-C92</f>
        <v>0.12200000000000001</v>
      </c>
      <c r="D93" s="13"/>
      <c r="E93" s="13"/>
      <c r="F93" s="13"/>
      <c r="I93" s="16" t="s">
        <v>9</v>
      </c>
      <c r="J93" t="e">
        <f>AVERAGE(J88:J91)</f>
        <v>#REF!</v>
      </c>
    </row>
    <row r="94" spans="1:10" x14ac:dyDescent="0.2">
      <c r="B94" s="9"/>
      <c r="C94" s="9">
        <v>0.23300000000000001</v>
      </c>
      <c r="D94" s="9"/>
      <c r="E94" s="9"/>
      <c r="F94" s="9"/>
      <c r="I94" s="16" t="s">
        <v>1</v>
      </c>
      <c r="J94" t="e">
        <f>STDEV(J88:J91)</f>
        <v>#REF!</v>
      </c>
    </row>
    <row r="95" spans="1:10" x14ac:dyDescent="0.2">
      <c r="B95" s="9"/>
      <c r="C95" s="9">
        <v>3.6999999999999998E-2</v>
      </c>
      <c r="D95" s="9"/>
      <c r="E95" s="9"/>
      <c r="F95" s="9"/>
    </row>
    <row r="96" spans="1:10" x14ac:dyDescent="0.2">
      <c r="A96" s="3" t="s">
        <v>3</v>
      </c>
      <c r="B96" s="13"/>
      <c r="C96" s="13">
        <f t="shared" ref="C96" si="64">C94-C95</f>
        <v>0.19600000000000001</v>
      </c>
      <c r="D96" s="13"/>
      <c r="E96" s="13"/>
      <c r="F96" s="13"/>
    </row>
    <row r="97" spans="1:6" x14ac:dyDescent="0.2">
      <c r="A97" s="6" t="s">
        <v>4</v>
      </c>
      <c r="B97" s="6"/>
      <c r="C97" s="7">
        <f>AVERAGE(C87,C90,C93,C96)</f>
        <v>0.16575000000000001</v>
      </c>
      <c r="D97" s="7" t="e">
        <f t="shared" ref="D97" si="65">AVERAGE(D87,D90,D93,D96)</f>
        <v>#DIV/0!</v>
      </c>
      <c r="E97" s="7" t="e">
        <f t="shared" ref="E97" si="66">AVERAGE(E87,E90,E93,E96)</f>
        <v>#DIV/0!</v>
      </c>
      <c r="F97" s="7"/>
    </row>
    <row r="98" spans="1:6" x14ac:dyDescent="0.2">
      <c r="A98" s="6" t="s">
        <v>1</v>
      </c>
      <c r="B98" s="6" t="e">
        <f t="shared" ref="B98" si="67">STDEV(B87,B90,B93,B96)</f>
        <v>#DIV/0!</v>
      </c>
      <c r="C98" s="6">
        <f>STDEV(C87,C90,C93,C96)</f>
        <v>3.4315934102590498E-2</v>
      </c>
      <c r="D98" s="6" t="e">
        <f t="shared" ref="D98:E98" si="68">STDEV(D87,D90,D93,D96)</f>
        <v>#DIV/0!</v>
      </c>
      <c r="E98" s="6" t="e">
        <f t="shared" si="68"/>
        <v>#DIV/0!</v>
      </c>
      <c r="F98" s="6"/>
    </row>
  </sheetData>
  <mergeCells count="6">
    <mergeCell ref="B84:F84"/>
    <mergeCell ref="B2:F2"/>
    <mergeCell ref="B20:F20"/>
    <mergeCell ref="B37:F37"/>
    <mergeCell ref="B54:F54"/>
    <mergeCell ref="B69:F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231 24H</vt:lpstr>
      <vt:lpstr>231 48H</vt:lpstr>
      <vt:lpstr>SK 24H</vt:lpstr>
      <vt:lpstr>SK 48H</vt:lpstr>
      <vt:lpstr>231 4H</vt:lpstr>
      <vt:lpstr>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Giordana Peregrino</dc:creator>
  <cp:lastModifiedBy>Matteo Santin</cp:lastModifiedBy>
  <dcterms:created xsi:type="dcterms:W3CDTF">2022-05-06T18:52:37Z</dcterms:created>
  <dcterms:modified xsi:type="dcterms:W3CDTF">2024-11-04T17:20:03Z</dcterms:modified>
</cp:coreProperties>
</file>