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1082\Documents\University Brighton\LOOPER\codes\Parametric Analysis\Parametric Analysis ammonia\"/>
    </mc:Choice>
  </mc:AlternateContent>
  <bookViews>
    <workbookView xWindow="0" yWindow="0" windowWidth="20730" windowHeight="11760"/>
  </bookViews>
  <sheets>
    <sheet name="Sheet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4" l="1"/>
  <c r="E59" i="4"/>
  <c r="E79" i="4"/>
  <c r="E78" i="4"/>
  <c r="G10" i="4"/>
  <c r="O10" i="4"/>
  <c r="O8" i="4"/>
  <c r="M10" i="4"/>
  <c r="M8" i="4"/>
  <c r="K10" i="4"/>
  <c r="K8" i="4"/>
  <c r="I10" i="4"/>
  <c r="I8" i="4"/>
  <c r="E11" i="4"/>
  <c r="G8" i="4"/>
  <c r="E10" i="4"/>
  <c r="E8" i="4"/>
  <c r="I6" i="4"/>
  <c r="E23" i="4"/>
  <c r="I5" i="4"/>
  <c r="E5" i="4"/>
  <c r="K83" i="4"/>
  <c r="K84" i="4"/>
  <c r="K85" i="4"/>
  <c r="K86" i="4"/>
  <c r="K87" i="4"/>
  <c r="K88" i="4"/>
  <c r="M75" i="4"/>
  <c r="M42" i="4"/>
  <c r="M43" i="4"/>
  <c r="M44" i="4"/>
  <c r="M45" i="4"/>
  <c r="M46" i="4"/>
  <c r="M47" i="4"/>
  <c r="M50" i="4"/>
  <c r="M51" i="4"/>
  <c r="M52" i="4"/>
  <c r="M53" i="4"/>
  <c r="M54" i="4"/>
  <c r="M55" i="4"/>
  <c r="M59" i="4"/>
  <c r="M60" i="4"/>
  <c r="M61" i="4"/>
  <c r="M62" i="4"/>
  <c r="M63" i="4"/>
  <c r="M64" i="4"/>
  <c r="M67" i="4"/>
  <c r="M68" i="4"/>
  <c r="M69" i="4"/>
  <c r="M70" i="4"/>
  <c r="M71" i="4"/>
  <c r="M72" i="4"/>
  <c r="M76" i="4"/>
  <c r="M77" i="4"/>
  <c r="M78" i="4"/>
  <c r="M79" i="4"/>
  <c r="M80" i="4"/>
  <c r="M83" i="4"/>
  <c r="M84" i="4"/>
  <c r="M85" i="4"/>
  <c r="M86" i="4"/>
  <c r="M87" i="4"/>
  <c r="M88" i="4"/>
  <c r="M91" i="4"/>
  <c r="M92" i="4"/>
  <c r="M93" i="4"/>
  <c r="M94" i="4"/>
  <c r="M95" i="4"/>
  <c r="M96" i="4"/>
  <c r="M99" i="4"/>
  <c r="M100" i="4"/>
  <c r="M101" i="4"/>
  <c r="M102" i="4"/>
  <c r="M103" i="4"/>
  <c r="M38" i="4"/>
  <c r="M39" i="4"/>
  <c r="M37" i="4"/>
  <c r="O91" i="4"/>
  <c r="O42" i="4"/>
  <c r="O43" i="4"/>
  <c r="O44" i="4"/>
  <c r="O45" i="4"/>
  <c r="O46" i="4"/>
  <c r="O47" i="4"/>
  <c r="O50" i="4"/>
  <c r="O51" i="4"/>
  <c r="O52" i="4"/>
  <c r="O53" i="4"/>
  <c r="O54" i="4"/>
  <c r="O55" i="4"/>
  <c r="O59" i="4"/>
  <c r="O60" i="4"/>
  <c r="O61" i="4"/>
  <c r="O62" i="4"/>
  <c r="O63" i="4"/>
  <c r="O64" i="4"/>
  <c r="O67" i="4"/>
  <c r="O68" i="4"/>
  <c r="O69" i="4"/>
  <c r="O70" i="4"/>
  <c r="O71" i="4"/>
  <c r="O72" i="4"/>
  <c r="O75" i="4"/>
  <c r="O76" i="4"/>
  <c r="O77" i="4"/>
  <c r="O78" i="4"/>
  <c r="O79" i="4"/>
  <c r="O80" i="4"/>
  <c r="O83" i="4"/>
  <c r="O84" i="4"/>
  <c r="O85" i="4"/>
  <c r="O86" i="4"/>
  <c r="O87" i="4"/>
  <c r="O88" i="4"/>
  <c r="O92" i="4"/>
  <c r="O93" i="4"/>
  <c r="O94" i="4"/>
  <c r="O95" i="4"/>
  <c r="O96" i="4"/>
  <c r="O99" i="4"/>
  <c r="O100" i="4"/>
  <c r="O101" i="4"/>
  <c r="O102" i="4"/>
  <c r="O103" i="4"/>
  <c r="O34" i="4"/>
  <c r="O35" i="4"/>
  <c r="O36" i="4"/>
  <c r="O37" i="4"/>
  <c r="O38" i="4"/>
  <c r="O39" i="4"/>
  <c r="O26" i="4"/>
  <c r="O27" i="4"/>
  <c r="O28" i="4"/>
  <c r="O29" i="4"/>
  <c r="O30" i="4"/>
  <c r="O31" i="4"/>
  <c r="M26" i="4"/>
  <c r="M27" i="4"/>
  <c r="M28" i="4"/>
  <c r="M29" i="4"/>
  <c r="M30" i="4"/>
  <c r="M31" i="4"/>
  <c r="I27" i="4"/>
  <c r="I28" i="4"/>
  <c r="I29" i="4"/>
  <c r="I30" i="4"/>
  <c r="I31" i="4"/>
  <c r="I26" i="4"/>
  <c r="G27" i="4"/>
  <c r="G28" i="4"/>
  <c r="G29" i="4"/>
  <c r="G30" i="4"/>
  <c r="G31" i="4"/>
  <c r="G26" i="4"/>
  <c r="K27" i="4"/>
  <c r="K26" i="4"/>
  <c r="E27" i="4"/>
  <c r="E26" i="4"/>
  <c r="O18" i="4"/>
  <c r="O19" i="4"/>
  <c r="O20" i="4"/>
  <c r="O21" i="4"/>
  <c r="O22" i="4"/>
  <c r="O23" i="4"/>
  <c r="M22" i="4"/>
  <c r="M23" i="4"/>
  <c r="M21" i="4"/>
  <c r="O11" i="4"/>
  <c r="O12" i="4"/>
  <c r="O13" i="4"/>
  <c r="O14" i="4"/>
  <c r="O15" i="4"/>
  <c r="M13" i="4"/>
  <c r="M14" i="4"/>
  <c r="M15" i="4"/>
  <c r="M12" i="4"/>
  <c r="M7" i="4"/>
  <c r="O4" i="4"/>
  <c r="O5" i="4"/>
  <c r="O6" i="4"/>
  <c r="O7" i="4"/>
  <c r="O3" i="4"/>
  <c r="E6" i="4"/>
  <c r="E3" i="4"/>
  <c r="C55" i="4" l="1"/>
  <c r="C54" i="4"/>
  <c r="C53" i="4"/>
  <c r="C52" i="4"/>
  <c r="C51" i="4"/>
  <c r="C50" i="4"/>
  <c r="C10" i="4"/>
  <c r="I91" i="4" l="1"/>
  <c r="M18" i="4" l="1"/>
  <c r="M19" i="4"/>
  <c r="M20" i="4"/>
  <c r="C75" i="4" l="1"/>
  <c r="G11" i="4" l="1"/>
  <c r="G59" i="4"/>
  <c r="K103" i="4" l="1"/>
  <c r="I103" i="4"/>
  <c r="G103" i="4"/>
  <c r="E103" i="4"/>
  <c r="E102" i="4"/>
  <c r="E101" i="4"/>
  <c r="E100" i="4"/>
  <c r="E99" i="4"/>
  <c r="E96" i="4"/>
  <c r="C103" i="4"/>
  <c r="C102" i="4"/>
  <c r="C101" i="4"/>
  <c r="C100" i="4"/>
  <c r="C99" i="4"/>
  <c r="E95" i="4"/>
  <c r="E94" i="4"/>
  <c r="E93" i="4"/>
  <c r="E92" i="4"/>
  <c r="E91" i="4"/>
  <c r="E88" i="4"/>
  <c r="C96" i="4"/>
  <c r="C95" i="4"/>
  <c r="C94" i="4"/>
  <c r="C93" i="4"/>
  <c r="C92" i="4"/>
  <c r="C91" i="4"/>
  <c r="E87" i="4"/>
  <c r="E86" i="4"/>
  <c r="E85" i="4"/>
  <c r="E84" i="4"/>
  <c r="E83" i="4"/>
  <c r="E80" i="4"/>
  <c r="C83" i="4"/>
  <c r="C88" i="4"/>
  <c r="C87" i="4"/>
  <c r="C86" i="4"/>
  <c r="C85" i="4"/>
  <c r="C84" i="4"/>
  <c r="I76" i="4"/>
  <c r="I75" i="4"/>
  <c r="I78" i="4"/>
  <c r="I77" i="4"/>
  <c r="G76" i="4"/>
  <c r="G75" i="4"/>
  <c r="G77" i="4"/>
  <c r="E76" i="4"/>
  <c r="E75" i="4"/>
  <c r="E72" i="4"/>
  <c r="G79" i="4"/>
  <c r="G78" i="4"/>
  <c r="C80" i="4"/>
  <c r="C79" i="4"/>
  <c r="C78" i="4"/>
  <c r="C77" i="4"/>
  <c r="C76" i="4"/>
  <c r="E71" i="4"/>
  <c r="E70" i="4"/>
  <c r="E69" i="4"/>
  <c r="E68" i="4"/>
  <c r="E67" i="4"/>
  <c r="K69" i="4"/>
  <c r="E64" i="4"/>
  <c r="E63" i="4"/>
  <c r="E62" i="4"/>
  <c r="E61" i="4"/>
  <c r="E60" i="4"/>
  <c r="E55" i="4"/>
  <c r="B64" i="4"/>
  <c r="B63" i="4"/>
  <c r="B62" i="4"/>
  <c r="B61" i="4"/>
  <c r="B59" i="4"/>
  <c r="B60" i="4"/>
  <c r="E54" i="4" l="1"/>
  <c r="E53" i="4"/>
  <c r="E52" i="4"/>
  <c r="E51" i="4"/>
  <c r="E50" i="4"/>
  <c r="E47" i="4"/>
  <c r="K47" i="4"/>
  <c r="K46" i="4"/>
  <c r="K45" i="4"/>
  <c r="K44" i="4"/>
  <c r="K43" i="4"/>
  <c r="I47" i="4"/>
  <c r="I46" i="4"/>
  <c r="I45" i="4"/>
  <c r="G47" i="4"/>
  <c r="G46" i="4"/>
  <c r="G45" i="4"/>
  <c r="E44" i="4"/>
  <c r="E45" i="4"/>
  <c r="E46" i="4"/>
  <c r="E43" i="4"/>
  <c r="E42" i="4"/>
  <c r="E39" i="4"/>
  <c r="K37" i="4"/>
  <c r="K39" i="4"/>
  <c r="K38" i="4"/>
  <c r="K36" i="4"/>
  <c r="K35" i="4"/>
  <c r="K34" i="4"/>
  <c r="I39" i="4"/>
  <c r="I38" i="4"/>
  <c r="I37" i="4"/>
  <c r="I34" i="4"/>
  <c r="G34" i="4"/>
  <c r="G39" i="4"/>
  <c r="G37" i="4"/>
  <c r="E38" i="4"/>
  <c r="E37" i="4"/>
  <c r="E36" i="4"/>
  <c r="E35" i="4"/>
  <c r="E34" i="4"/>
  <c r="E31" i="4"/>
  <c r="C47" i="4"/>
  <c r="C46" i="4"/>
  <c r="C45" i="4"/>
  <c r="C44" i="4"/>
  <c r="C43" i="4"/>
  <c r="C42" i="4"/>
  <c r="M34" i="4"/>
  <c r="K30" i="4"/>
  <c r="E30" i="4"/>
  <c r="E29" i="4"/>
  <c r="E28" i="4"/>
  <c r="C39" i="4"/>
  <c r="C38" i="4"/>
  <c r="C37" i="4"/>
  <c r="C36" i="4"/>
  <c r="C35" i="4"/>
  <c r="C34" i="4"/>
  <c r="E22" i="4"/>
  <c r="E21" i="4"/>
  <c r="E20" i="4"/>
  <c r="E19" i="4"/>
  <c r="E18" i="4"/>
  <c r="C31" i="4"/>
  <c r="C30" i="4"/>
  <c r="C29" i="4"/>
  <c r="C28" i="4"/>
  <c r="C27" i="4"/>
  <c r="C26" i="4"/>
  <c r="C23" i="4"/>
  <c r="C22" i="4"/>
  <c r="C21" i="4"/>
  <c r="C20" i="4"/>
  <c r="C19" i="4"/>
  <c r="C18" i="4"/>
  <c r="M11" i="4"/>
  <c r="E15" i="4"/>
  <c r="E14" i="4"/>
  <c r="E13" i="4"/>
  <c r="E12" i="4"/>
  <c r="C15" i="4"/>
  <c r="C14" i="4"/>
  <c r="C13" i="4"/>
  <c r="C12" i="4"/>
  <c r="C11" i="4"/>
  <c r="I4" i="4"/>
  <c r="I3" i="4"/>
  <c r="G4" i="4"/>
  <c r="G5" i="4"/>
  <c r="G3" i="4"/>
  <c r="E7" i="4"/>
  <c r="E4" i="4"/>
  <c r="K5" i="4"/>
  <c r="C8" i="4"/>
  <c r="C7" i="4"/>
  <c r="C6" i="4"/>
  <c r="C5" i="4"/>
  <c r="C4" i="4"/>
  <c r="C3" i="4"/>
  <c r="G64" i="4" l="1"/>
  <c r="G63" i="4"/>
  <c r="G62" i="4"/>
  <c r="G61" i="4"/>
  <c r="G60" i="4"/>
  <c r="G102" i="4"/>
  <c r="G101" i="4"/>
  <c r="G100" i="4"/>
  <c r="G99" i="4"/>
  <c r="G96" i="4"/>
  <c r="G95" i="4"/>
  <c r="G94" i="4"/>
  <c r="G93" i="4"/>
  <c r="G92" i="4"/>
  <c r="G91" i="4"/>
  <c r="G88" i="4"/>
  <c r="G87" i="4"/>
  <c r="G86" i="4"/>
  <c r="G85" i="4"/>
  <c r="G84" i="4"/>
  <c r="G83" i="4"/>
  <c r="G80" i="4"/>
  <c r="G72" i="4"/>
  <c r="G71" i="4"/>
  <c r="G70" i="4"/>
  <c r="G69" i="4"/>
  <c r="G68" i="4"/>
  <c r="G67" i="4"/>
  <c r="G55" i="4"/>
  <c r="G54" i="4"/>
  <c r="G53" i="4"/>
  <c r="G51" i="4"/>
  <c r="G50" i="4"/>
  <c r="G44" i="4"/>
  <c r="G43" i="4"/>
  <c r="G42" i="4"/>
  <c r="G38" i="4"/>
  <c r="G36" i="4"/>
  <c r="G35" i="4"/>
  <c r="G23" i="4"/>
  <c r="G22" i="4"/>
  <c r="G21" i="4"/>
  <c r="G20" i="4"/>
  <c r="G19" i="4"/>
  <c r="G18" i="4"/>
  <c r="G15" i="4"/>
  <c r="G14" i="4"/>
  <c r="G13" i="4"/>
  <c r="G12" i="4"/>
  <c r="G6" i="4"/>
  <c r="I102" i="4"/>
  <c r="I101" i="4"/>
  <c r="I100" i="4"/>
  <c r="I99" i="4"/>
  <c r="I96" i="4"/>
  <c r="I95" i="4"/>
  <c r="I94" i="4"/>
  <c r="I93" i="4"/>
  <c r="I92" i="4"/>
  <c r="I88" i="4"/>
  <c r="I87" i="4"/>
  <c r="I86" i="4"/>
  <c r="I85" i="4"/>
  <c r="I84" i="4"/>
  <c r="I83" i="4"/>
  <c r="I80" i="4"/>
  <c r="I79" i="4"/>
  <c r="I72" i="4"/>
  <c r="I71" i="4"/>
  <c r="I70" i="4"/>
  <c r="I69" i="4"/>
  <c r="I68" i="4"/>
  <c r="I67" i="4"/>
  <c r="I64" i="4"/>
  <c r="I63" i="4"/>
  <c r="I62" i="4"/>
  <c r="I59" i="4"/>
  <c r="I61" i="4"/>
  <c r="I60" i="4"/>
  <c r="I55" i="4"/>
  <c r="I54" i="4"/>
  <c r="I53" i="4"/>
  <c r="I52" i="4"/>
  <c r="I51" i="4"/>
  <c r="I50" i="4"/>
  <c r="I44" i="4"/>
  <c r="I43" i="4"/>
  <c r="I42" i="4"/>
  <c r="I36" i="4"/>
  <c r="I35" i="4"/>
  <c r="I23" i="4"/>
  <c r="I22" i="4"/>
  <c r="I21" i="4"/>
  <c r="I20" i="4"/>
  <c r="I19" i="4"/>
  <c r="I18" i="4"/>
  <c r="I15" i="4"/>
  <c r="I14" i="4"/>
  <c r="I13" i="4"/>
  <c r="I12" i="4"/>
  <c r="I11" i="4"/>
  <c r="K102" i="4"/>
  <c r="K101" i="4"/>
  <c r="K100" i="4"/>
  <c r="K99" i="4"/>
  <c r="K96" i="4"/>
  <c r="K95" i="4"/>
  <c r="K94" i="4"/>
  <c r="K93" i="4"/>
  <c r="K92" i="4"/>
  <c r="K91" i="4"/>
  <c r="K80" i="4"/>
  <c r="K79" i="4"/>
  <c r="K78" i="4"/>
  <c r="K77" i="4"/>
  <c r="K76" i="4"/>
  <c r="K75" i="4"/>
  <c r="K72" i="4"/>
  <c r="K71" i="4"/>
  <c r="K70" i="4"/>
  <c r="K68" i="4"/>
  <c r="K67" i="4"/>
  <c r="K64" i="4"/>
  <c r="K63" i="4"/>
  <c r="K62" i="4"/>
  <c r="K61" i="4"/>
  <c r="K60" i="4"/>
  <c r="K59" i="4"/>
  <c r="K55" i="4"/>
  <c r="K54" i="4"/>
  <c r="K53" i="4"/>
  <c r="K52" i="4"/>
  <c r="K51" i="4"/>
  <c r="K50" i="4"/>
  <c r="K42" i="4"/>
  <c r="K31" i="4"/>
  <c r="K29" i="4"/>
  <c r="K28" i="4"/>
  <c r="K23" i="4"/>
  <c r="K22" i="4"/>
  <c r="K21" i="4"/>
  <c r="K20" i="4"/>
  <c r="K19" i="4"/>
  <c r="K18" i="4"/>
  <c r="K15" i="4"/>
  <c r="K14" i="4"/>
  <c r="K13" i="4"/>
  <c r="K12" i="4"/>
  <c r="K11" i="4"/>
  <c r="M36" i="4"/>
  <c r="M35" i="4"/>
  <c r="M5" i="4"/>
  <c r="M3" i="4"/>
  <c r="M4" i="4"/>
  <c r="K4" i="4"/>
  <c r="K3" i="4"/>
  <c r="G52" i="4"/>
  <c r="K7" i="4"/>
  <c r="I7" i="4"/>
  <c r="G7" i="4"/>
  <c r="M6" i="4"/>
  <c r="K6" i="4"/>
</calcChain>
</file>

<file path=xl/sharedStrings.xml><?xml version="1.0" encoding="utf-8"?>
<sst xmlns="http://schemas.openxmlformats.org/spreadsheetml/2006/main" count="40" uniqueCount="34">
  <si>
    <t>Parameter</t>
  </si>
  <si>
    <t>Modification</t>
  </si>
  <si>
    <t>ri_cond</t>
  </si>
  <si>
    <t>re_cond</t>
  </si>
  <si>
    <t>thickev</t>
  </si>
  <si>
    <t>L_cond</t>
  </si>
  <si>
    <t>r_pw</t>
  </si>
  <si>
    <t>L_pw</t>
  </si>
  <si>
    <t>porosity</t>
  </si>
  <si>
    <t>n_vg</t>
  </si>
  <si>
    <t>r_vg</t>
  </si>
  <si>
    <t>P1</t>
  </si>
  <si>
    <t>Qleak</t>
  </si>
  <si>
    <t>Value</t>
  </si>
  <si>
    <t>(mm)</t>
  </si>
  <si>
    <t>∆x %</t>
  </si>
  <si>
    <t>x</t>
  </si>
  <si>
    <t>∆T %</t>
  </si>
  <si>
    <t>∆R %</t>
  </si>
  <si>
    <t>∆m %</t>
  </si>
  <si>
    <t>∆tstart %</t>
  </si>
  <si>
    <t>R</t>
  </si>
  <si>
    <t>m (kg)</t>
  </si>
  <si>
    <t>(m)</t>
  </si>
  <si>
    <t>thickness</t>
  </si>
  <si>
    <t>of the pipe</t>
  </si>
  <si>
    <t>(bar)</t>
  </si>
  <si>
    <t>ri_ll</t>
  </si>
  <si>
    <t>ri_vl</t>
  </si>
  <si>
    <t>Tmax(K)</t>
  </si>
  <si>
    <t>Pmax(bar)</t>
  </si>
  <si>
    <t>∆P %</t>
  </si>
  <si>
    <t>tstart (s)</t>
  </si>
  <si>
    <t>Δχ%positive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</si>
</sst>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.00000_-;\-* #,##0.00000_-;_-* &quot;-&quot;??_-;_-@_-"/>
    <numFmt numFmtId="167" formatCode="0.0000"/>
    <numFmt numFmtId="168" formatCode="0.0%"/>
    <numFmt numFmtId="169" formatCode="0.000%"/>
    <numFmt numFmtId="170" formatCode="0.0000%"/>
    <numFmt numFmtId="171" formatCode="0.00000%"/>
    <numFmt numFmtId="172" formatCode="0.00000"/>
    <numFmt numFmtId="173" formatCode="0.000000"/>
    <numFmt numFmtId="174" formatCode="0.00000000"/>
    <numFmt numFmtId="175" formatCode="_-* #,##0_-;\-* #,##0_-;_-* &quot;-&quot;??_-;_-@_-"/>
    <numFmt numFmtId="176" formatCode="0.000000%"/>
    <numFmt numFmtId="177" formatCode="0.00000000%"/>
    <numFmt numFmtId="178" formatCode="0.0000000%"/>
    <numFmt numFmtId="179" formatCode="0.00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9" fontId="0" fillId="0" borderId="0" xfId="0" applyNumberFormat="1"/>
    <xf numFmtId="9" fontId="1" fillId="0" borderId="0" xfId="0" applyNumberFormat="1" applyFont="1"/>
    <xf numFmtId="0" fontId="1" fillId="0" borderId="0" xfId="0" applyFont="1"/>
    <xf numFmtId="9" fontId="0" fillId="0" borderId="0" xfId="2" applyFont="1"/>
    <xf numFmtId="43" fontId="0" fillId="0" borderId="0" xfId="1" applyFont="1"/>
    <xf numFmtId="164" fontId="0" fillId="0" borderId="0" xfId="1" applyNumberFormat="1" applyFont="1"/>
    <xf numFmtId="9" fontId="1" fillId="0" borderId="0" xfId="2" applyFont="1"/>
    <xf numFmtId="43" fontId="1" fillId="0" borderId="0" xfId="1" applyFont="1"/>
    <xf numFmtId="167" fontId="0" fillId="0" borderId="0" xfId="0" applyNumberFormat="1"/>
    <xf numFmtId="0" fontId="3" fillId="2" borderId="0" xfId="0" applyFont="1" applyFill="1"/>
    <xf numFmtId="9" fontId="4" fillId="2" borderId="0" xfId="0" applyNumberFormat="1" applyFont="1" applyFill="1"/>
    <xf numFmtId="43" fontId="3" fillId="2" borderId="0" xfId="1" applyFont="1" applyFill="1"/>
    <xf numFmtId="0" fontId="4" fillId="2" borderId="0" xfId="0" applyFont="1" applyFill="1"/>
    <xf numFmtId="167" fontId="3" fillId="2" borderId="0" xfId="0" applyNumberFormat="1" applyFont="1" applyFill="1"/>
    <xf numFmtId="165" fontId="4" fillId="2" borderId="0" xfId="1" applyNumberFormat="1" applyFont="1" applyFill="1"/>
    <xf numFmtId="9" fontId="3" fillId="2" borderId="0" xfId="2" applyFont="1" applyFill="1"/>
    <xf numFmtId="9" fontId="4" fillId="2" borderId="0" xfId="2" applyFont="1" applyFill="1"/>
    <xf numFmtId="165" fontId="0" fillId="0" borderId="0" xfId="1" applyNumberFormat="1" applyFont="1"/>
    <xf numFmtId="10" fontId="0" fillId="0" borderId="0" xfId="2" applyNumberFormat="1" applyFont="1"/>
    <xf numFmtId="169" fontId="0" fillId="0" borderId="0" xfId="2" applyNumberFormat="1" applyFont="1"/>
    <xf numFmtId="170" fontId="0" fillId="0" borderId="0" xfId="2" applyNumberFormat="1" applyFont="1"/>
    <xf numFmtId="166" fontId="0" fillId="0" borderId="0" xfId="1" applyNumberFormat="1" applyFont="1"/>
    <xf numFmtId="168" fontId="0" fillId="0" borderId="0" xfId="0" quotePrefix="1" applyNumberFormat="1"/>
    <xf numFmtId="168" fontId="0" fillId="0" borderId="0" xfId="0" applyNumberFormat="1"/>
    <xf numFmtId="0" fontId="0" fillId="0" borderId="0" xfId="0" applyFill="1"/>
    <xf numFmtId="171" fontId="0" fillId="0" borderId="0" xfId="2" applyNumberFormat="1" applyFont="1"/>
    <xf numFmtId="172" fontId="0" fillId="0" borderId="0" xfId="0" applyNumberFormat="1"/>
    <xf numFmtId="173" fontId="0" fillId="0" borderId="0" xfId="0" applyNumberFormat="1"/>
    <xf numFmtId="165" fontId="0" fillId="0" borderId="0" xfId="1" applyNumberFormat="1" applyFont="1" applyAlignment="1">
      <alignment horizontal="right"/>
    </xf>
    <xf numFmtId="174" fontId="0" fillId="0" borderId="0" xfId="0" applyNumberFormat="1"/>
    <xf numFmtId="0" fontId="0" fillId="2" borderId="0" xfId="0" applyFill="1"/>
    <xf numFmtId="175" fontId="0" fillId="0" borderId="0" xfId="1" applyNumberFormat="1" applyFont="1"/>
    <xf numFmtId="168" fontId="0" fillId="0" borderId="0" xfId="2" applyNumberFormat="1" applyFont="1"/>
    <xf numFmtId="167" fontId="0" fillId="0" borderId="0" xfId="1" applyNumberFormat="1" applyFont="1"/>
    <xf numFmtId="9" fontId="0" fillId="0" borderId="0" xfId="2" applyNumberFormat="1" applyFont="1"/>
    <xf numFmtId="0" fontId="0" fillId="0" borderId="0" xfId="0" applyFont="1"/>
    <xf numFmtId="176" fontId="0" fillId="0" borderId="0" xfId="2" applyNumberFormat="1" applyFont="1"/>
    <xf numFmtId="177" fontId="0" fillId="0" borderId="0" xfId="2" applyNumberFormat="1" applyFont="1"/>
    <xf numFmtId="0" fontId="5" fillId="0" borderId="0" xfId="0" applyFont="1" applyFill="1"/>
    <xf numFmtId="167" fontId="5" fillId="0" borderId="0" xfId="0" applyNumberFormat="1" applyFont="1" applyFill="1"/>
    <xf numFmtId="167" fontId="6" fillId="3" borderId="0" xfId="0" applyNumberFormat="1" applyFont="1" applyFill="1"/>
    <xf numFmtId="43" fontId="0" fillId="0" borderId="0" xfId="0" applyNumberFormat="1"/>
    <xf numFmtId="43" fontId="0" fillId="0" borderId="0" xfId="2" applyNumberFormat="1" applyFont="1"/>
    <xf numFmtId="0" fontId="0" fillId="0" borderId="0" xfId="0" applyNumberFormat="1"/>
    <xf numFmtId="178" fontId="0" fillId="0" borderId="0" xfId="2" applyNumberFormat="1" applyFont="1"/>
    <xf numFmtId="179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5"/>
  <sheetViews>
    <sheetView tabSelected="1" topLeftCell="B1" zoomScale="110" zoomScaleNormal="110" workbookViewId="0">
      <pane ySplit="1" topLeftCell="A2" activePane="bottomLeft" state="frozen"/>
      <selection pane="bottomLeft" activeCell="E77" sqref="E77"/>
    </sheetView>
  </sheetViews>
  <sheetFormatPr defaultRowHeight="15" x14ac:dyDescent="0.25"/>
  <cols>
    <col min="1" max="1" width="11.85546875" customWidth="1"/>
    <col min="2" max="2" width="9.28515625" bestFit="1" customWidth="1"/>
    <col min="3" max="3" width="11.140625" bestFit="1" customWidth="1"/>
    <col min="4" max="4" width="13" customWidth="1"/>
    <col min="5" max="5" width="13" bestFit="1" customWidth="1"/>
    <col min="6" max="6" width="9.85546875" style="39" customWidth="1"/>
    <col min="7" max="7" width="17.42578125" customWidth="1"/>
    <col min="8" max="8" width="14.28515625" customWidth="1"/>
    <col min="9" max="9" width="13" bestFit="1" customWidth="1"/>
    <col min="10" max="10" width="9.28515625" bestFit="1" customWidth="1"/>
    <col min="11" max="11" width="11.5703125" bestFit="1" customWidth="1"/>
    <col min="12" max="12" width="10.5703125" bestFit="1" customWidth="1"/>
    <col min="13" max="13" width="9" customWidth="1"/>
    <col min="14" max="14" width="10.42578125" customWidth="1"/>
    <col min="15" max="15" width="13.28515625" bestFit="1" customWidth="1"/>
    <col min="16" max="16" width="11.7109375" bestFit="1" customWidth="1"/>
    <col min="17" max="17" width="12.85546875" bestFit="1" customWidth="1"/>
    <col min="19" max="19" width="11.7109375" customWidth="1"/>
  </cols>
  <sheetData>
    <row r="1" spans="1:21" x14ac:dyDescent="0.25">
      <c r="A1" t="s">
        <v>0</v>
      </c>
      <c r="B1" s="2" t="s">
        <v>1</v>
      </c>
      <c r="C1" s="8" t="s">
        <v>13</v>
      </c>
      <c r="D1" s="3" t="s">
        <v>16</v>
      </c>
      <c r="E1" s="7" t="s">
        <v>15</v>
      </c>
      <c r="F1" s="39" t="s">
        <v>29</v>
      </c>
      <c r="G1" s="3" t="s">
        <v>17</v>
      </c>
      <c r="H1" s="2" t="s">
        <v>21</v>
      </c>
      <c r="I1" s="7" t="s">
        <v>18</v>
      </c>
      <c r="J1" t="s">
        <v>22</v>
      </c>
      <c r="K1" t="s">
        <v>19</v>
      </c>
      <c r="L1" t="s">
        <v>32</v>
      </c>
      <c r="M1" s="4" t="s">
        <v>20</v>
      </c>
      <c r="N1" t="s">
        <v>30</v>
      </c>
      <c r="O1" t="s">
        <v>31</v>
      </c>
    </row>
    <row r="2" spans="1:21" x14ac:dyDescent="0.25">
      <c r="A2" s="10"/>
      <c r="B2" s="11"/>
      <c r="C2" s="12"/>
      <c r="D2" s="13">
        <v>0.84485667238127005</v>
      </c>
      <c r="E2" s="17"/>
      <c r="F2" s="41">
        <v>33.451200048573298</v>
      </c>
      <c r="G2" s="10"/>
      <c r="H2" s="15">
        <v>5.2386048312933302E-2</v>
      </c>
      <c r="I2" s="17"/>
      <c r="J2" s="14">
        <v>0.34453592794031501</v>
      </c>
      <c r="K2" s="10"/>
      <c r="L2" s="14">
        <v>518</v>
      </c>
      <c r="M2" s="16"/>
      <c r="N2">
        <v>12.393777162723801</v>
      </c>
      <c r="O2" s="10"/>
      <c r="P2" s="10"/>
      <c r="Q2" s="31"/>
      <c r="S2" s="14"/>
      <c r="U2" s="9"/>
    </row>
    <row r="3" spans="1:21" x14ac:dyDescent="0.25">
      <c r="A3" t="s">
        <v>2</v>
      </c>
      <c r="B3" s="1">
        <v>-0.2</v>
      </c>
      <c r="C3" s="5">
        <f>A5*0.8</f>
        <v>1.6</v>
      </c>
      <c r="D3">
        <v>0.85719163739239801</v>
      </c>
      <c r="E3" s="33">
        <f>(D3-D2)/D2</f>
        <v>1.4600068170570586E-2</v>
      </c>
      <c r="F3" s="40">
        <v>34.035955723356601</v>
      </c>
      <c r="G3" s="19">
        <f>(F3-F2)/F2</f>
        <v>1.7480857904475761E-2</v>
      </c>
      <c r="H3">
        <v>5.3471414862672602E-2</v>
      </c>
      <c r="I3" s="33">
        <f>(H3-H2)/H2</f>
        <v>2.0718618500402138E-2</v>
      </c>
      <c r="J3">
        <v>0.32143062597472599</v>
      </c>
      <c r="K3" s="20">
        <f>((J2-J3)/J2)*-1</f>
        <v>-6.7062097423963352E-2</v>
      </c>
      <c r="L3">
        <v>541</v>
      </c>
      <c r="M3" s="20">
        <f>((L2-L3)/L2)*-1</f>
        <v>4.4401544401544403E-2</v>
      </c>
      <c r="N3">
        <v>12.5984041568215</v>
      </c>
      <c r="O3" s="19">
        <f>(N3-$N$2)/$N$2</f>
        <v>1.6510462582234153E-2</v>
      </c>
      <c r="Q3" s="43"/>
      <c r="S3" s="42"/>
      <c r="U3" s="9"/>
    </row>
    <row r="4" spans="1:21" x14ac:dyDescent="0.25">
      <c r="A4" t="s">
        <v>14</v>
      </c>
      <c r="B4" s="1">
        <v>-0.1</v>
      </c>
      <c r="C4" s="6">
        <f>A5*0.9</f>
        <v>1.8</v>
      </c>
      <c r="D4" s="9">
        <v>0.85097562675125704</v>
      </c>
      <c r="E4" s="33">
        <f>(D4-D2)/D2</f>
        <v>7.2425945962413026E-3</v>
      </c>
      <c r="F4" s="40">
        <v>33.694397693521402</v>
      </c>
      <c r="G4" s="19">
        <f>(F4-F2)/F2</f>
        <v>7.2702218334459003E-3</v>
      </c>
      <c r="H4">
        <v>5.2838268744559297E-2</v>
      </c>
      <c r="I4" s="33">
        <f>(H4-H2)/H2</f>
        <v>8.6324593320078486E-3</v>
      </c>
      <c r="J4">
        <v>0.33298327695752</v>
      </c>
      <c r="K4" s="20">
        <f>((J2-J4)/J2)*-1</f>
        <v>-3.3531048711983126E-2</v>
      </c>
      <c r="L4">
        <v>528</v>
      </c>
      <c r="M4" s="20">
        <f>((L2-L4)/L2)*-1</f>
        <v>1.9305019305019305E-2</v>
      </c>
      <c r="N4">
        <v>12.478560301680201</v>
      </c>
      <c r="O4" s="19">
        <f t="shared" ref="O4:O67" si="0">(N4-$N$2)/$N$2</f>
        <v>6.8407829060698607E-3</v>
      </c>
      <c r="Q4" s="43"/>
      <c r="S4" s="42"/>
      <c r="U4" s="9"/>
    </row>
    <row r="5" spans="1:21" x14ac:dyDescent="0.25">
      <c r="A5" s="32">
        <v>2</v>
      </c>
      <c r="B5" s="1">
        <v>-0.05</v>
      </c>
      <c r="C5" s="6">
        <f>A5*0.95</f>
        <v>1.9</v>
      </c>
      <c r="D5">
        <v>0.84802823236647495</v>
      </c>
      <c r="E5" s="33">
        <f>(D5-D2)/D2</f>
        <v>3.7539621676487569E-3</v>
      </c>
      <c r="F5" s="40">
        <v>33.564898506114901</v>
      </c>
      <c r="G5" s="19">
        <f>(F5-F2)/F2</f>
        <v>3.3989350868281181E-3</v>
      </c>
      <c r="H5">
        <v>5.2597612949019601E-2</v>
      </c>
      <c r="I5" s="33">
        <f>(H5-H2)/H2</f>
        <v>4.0385683383197101E-3</v>
      </c>
      <c r="J5">
        <v>0.33875960244891701</v>
      </c>
      <c r="K5" s="20">
        <f>((J2-J5)/J2)*-1</f>
        <v>-1.676552435599301E-2</v>
      </c>
      <c r="L5">
        <v>523</v>
      </c>
      <c r="M5" s="20">
        <f>((L2-L5)/L2)*-1</f>
        <v>9.6525096525096523E-3</v>
      </c>
      <c r="N5">
        <v>12.433357951631899</v>
      </c>
      <c r="O5" s="19">
        <f t="shared" si="0"/>
        <v>3.1936017880928287E-3</v>
      </c>
      <c r="Q5" s="43"/>
      <c r="S5" s="42"/>
      <c r="U5" s="9"/>
    </row>
    <row r="6" spans="1:21" x14ac:dyDescent="0.25">
      <c r="B6" s="1">
        <v>0.05</v>
      </c>
      <c r="C6" s="6">
        <f>A5*1.05</f>
        <v>2.1</v>
      </c>
      <c r="D6" s="9">
        <v>0.84194326983590095</v>
      </c>
      <c r="E6" s="33">
        <f>(D6-D2)/D2</f>
        <v>-3.4483985752962387E-3</v>
      </c>
      <c r="F6" s="40">
        <v>33.361646311168897</v>
      </c>
      <c r="G6" s="19">
        <f>((F6-F2)/F2)</f>
        <v>-2.677145730926343E-3</v>
      </c>
      <c r="H6" s="27">
        <v>5.2219232178550401E-2</v>
      </c>
      <c r="I6" s="33">
        <f>-((H2-H6)/H2)</f>
        <v>-3.18436186265488E-3</v>
      </c>
      <c r="J6">
        <v>0.35031225343171202</v>
      </c>
      <c r="K6" s="20">
        <f>((J2-J6)/J2)*-1</f>
        <v>1.6765524355990113E-2</v>
      </c>
      <c r="L6">
        <v>515</v>
      </c>
      <c r="M6" s="20">
        <f>((L2-L6)/L2)*-1</f>
        <v>-5.7915057915057912E-3</v>
      </c>
      <c r="N6">
        <v>12.362670969110299</v>
      </c>
      <c r="O6" s="19">
        <f t="shared" si="0"/>
        <v>-2.5098235352381689E-3</v>
      </c>
      <c r="Q6" s="43"/>
      <c r="S6" s="42"/>
      <c r="U6" s="9"/>
    </row>
    <row r="7" spans="1:21" x14ac:dyDescent="0.25">
      <c r="B7" s="1">
        <v>0.1</v>
      </c>
      <c r="C7" s="5">
        <f>A5*1.1</f>
        <v>2.2000000000000002</v>
      </c>
      <c r="D7">
        <v>0.83882273570702304</v>
      </c>
      <c r="E7" s="33">
        <f>(D7-D2)/D2</f>
        <v>-7.1419648698992479E-3</v>
      </c>
      <c r="F7" s="40">
        <v>33.284262721589201</v>
      </c>
      <c r="G7" s="19">
        <f>-(F2-F7)/F2</f>
        <v>-4.9904734879972533E-3</v>
      </c>
      <c r="H7" s="27">
        <v>5.20749591689579E-2</v>
      </c>
      <c r="I7" s="33">
        <f>((H2-H7)/H2)*-1</f>
        <v>-5.9383968440810692E-3</v>
      </c>
      <c r="J7">
        <v>0.35608857892310902</v>
      </c>
      <c r="K7" s="20">
        <f>((J2-J7)/J2)*-1</f>
        <v>3.3531048711980226E-2</v>
      </c>
      <c r="L7">
        <v>511</v>
      </c>
      <c r="M7" s="20">
        <f>((L2-L7)/L2)*-1</f>
        <v>-1.3513513513513514E-2</v>
      </c>
      <c r="N7">
        <v>12.3358412940915</v>
      </c>
      <c r="O7" s="19">
        <f t="shared" si="0"/>
        <v>-4.6745933763075792E-3</v>
      </c>
      <c r="Q7" s="43"/>
      <c r="S7" s="42"/>
      <c r="U7" s="9"/>
    </row>
    <row r="8" spans="1:21" x14ac:dyDescent="0.25">
      <c r="B8" s="1">
        <v>0.2</v>
      </c>
      <c r="C8" s="5">
        <f>A5*1.2</f>
        <v>2.4</v>
      </c>
      <c r="D8" s="9">
        <v>0.83246520053467599</v>
      </c>
      <c r="E8" s="33">
        <f>(D8-D2)/D2</f>
        <v>-1.4666951509855615E-2</v>
      </c>
      <c r="F8" s="40">
        <v>33.169034163381802</v>
      </c>
      <c r="G8" s="19">
        <f>-(F2-F8)/F2</f>
        <v>-8.4351498535709651E-3</v>
      </c>
      <c r="H8" s="27">
        <v>5.1859911271480298E-2</v>
      </c>
      <c r="I8" s="33">
        <f>((H2-H8)/H2)*-1</f>
        <v>-1.0043457340207671E-2</v>
      </c>
      <c r="J8">
        <v>0.36764122990590398</v>
      </c>
      <c r="K8" s="20">
        <f>((J2-J8)/J2)*-1</f>
        <v>6.7062097423963185E-2</v>
      </c>
      <c r="L8">
        <v>506</v>
      </c>
      <c r="M8" s="20">
        <f>((L2-L8)/L2)*-1</f>
        <v>-2.3166023166023165E-2</v>
      </c>
      <c r="N8">
        <v>12.295974454246499</v>
      </c>
      <c r="O8" s="19">
        <f>(N8-$N$2)/$N$2</f>
        <v>-7.8912753709545619E-3</v>
      </c>
      <c r="Q8" s="43"/>
      <c r="S8" s="42"/>
      <c r="U8" s="9"/>
    </row>
    <row r="9" spans="1:21" x14ac:dyDescent="0.25">
      <c r="F9" s="40"/>
      <c r="O9" s="19"/>
      <c r="U9" s="9"/>
    </row>
    <row r="10" spans="1:21" x14ac:dyDescent="0.25">
      <c r="A10" s="25" t="s">
        <v>3</v>
      </c>
      <c r="B10" s="1">
        <v>-0.2</v>
      </c>
      <c r="C10" s="5">
        <f>A13*0.8</f>
        <v>2.4000000000000004</v>
      </c>
      <c r="D10">
        <v>0.75370397700126601</v>
      </c>
      <c r="E10" s="4">
        <f>(D10-D2)/D2</f>
        <v>-0.10789131264488411</v>
      </c>
      <c r="F10" s="40">
        <v>34.745124553435701</v>
      </c>
      <c r="G10" s="19">
        <f>-(F2-F10)/F2</f>
        <v>3.8680959217712405E-2</v>
      </c>
      <c r="H10" s="27">
        <v>5.4778617653567403E-2</v>
      </c>
      <c r="I10" s="19">
        <f>((H2-H10)/H2)*-1</f>
        <v>4.5671880542350683E-2</v>
      </c>
      <c r="J10">
        <v>0.25095945497967898</v>
      </c>
      <c r="K10" s="20">
        <f>((J2-J10)/J2)*-1</f>
        <v>-0.27160149456705301</v>
      </c>
      <c r="L10">
        <v>552</v>
      </c>
      <c r="M10" s="19">
        <f>((L2-L10)/L2)*-1</f>
        <v>6.5637065637065631E-2</v>
      </c>
      <c r="N10">
        <v>12.850069176270001</v>
      </c>
      <c r="O10" s="19">
        <f t="shared" ref="O10" si="1">(N10-$N$2)/$N$2</f>
        <v>3.6816218942403514E-2</v>
      </c>
      <c r="S10" s="9"/>
      <c r="U10" s="9"/>
    </row>
    <row r="11" spans="1:21" x14ac:dyDescent="0.25">
      <c r="A11" s="25" t="s">
        <v>24</v>
      </c>
      <c r="B11" s="1">
        <v>-0.1</v>
      </c>
      <c r="C11" s="5">
        <f>A13*0.9</f>
        <v>2.7</v>
      </c>
      <c r="D11">
        <v>0.81771127608648497</v>
      </c>
      <c r="E11" s="4">
        <f>(D11-D2)/D2</f>
        <v>-3.2130179215220545E-2</v>
      </c>
      <c r="F11" s="40">
        <v>34.125417368565898</v>
      </c>
      <c r="G11" s="21">
        <f>-(F2-F11)/F2</f>
        <v>2.0155250604271088E-2</v>
      </c>
      <c r="H11" s="27">
        <v>5.3636865347469601E-2</v>
      </c>
      <c r="I11" s="19">
        <f>((H2-H11)/H2)*-1</f>
        <v>2.3876911407106297E-2</v>
      </c>
      <c r="J11">
        <v>0.29514834498886799</v>
      </c>
      <c r="K11" s="20">
        <f>((J2-J11)/J2)*-1</f>
        <v>-0.14334523324372306</v>
      </c>
      <c r="L11">
        <v>537</v>
      </c>
      <c r="M11" s="19">
        <f>(L11-L2)/L2</f>
        <v>3.6679536679536683E-2</v>
      </c>
      <c r="N11">
        <v>12.629909880167601</v>
      </c>
      <c r="O11" s="19">
        <f t="shared" si="0"/>
        <v>1.9052522434726805E-2</v>
      </c>
      <c r="Q11" s="4"/>
      <c r="S11" s="9"/>
      <c r="U11" s="9"/>
    </row>
    <row r="12" spans="1:21" x14ac:dyDescent="0.25">
      <c r="A12" s="25" t="s">
        <v>25</v>
      </c>
      <c r="B12" s="1">
        <v>-0.05</v>
      </c>
      <c r="C12" s="5">
        <f>A13*0.95</f>
        <v>2.8499999999999996</v>
      </c>
      <c r="D12">
        <v>0.83360616002401</v>
      </c>
      <c r="E12" s="4">
        <f>(D12-D2)/D2</f>
        <v>-1.3316474527625997E-2</v>
      </c>
      <c r="F12" s="40">
        <v>33.786526191885102</v>
      </c>
      <c r="G12" s="21">
        <f>-(F2-F12)/F2</f>
        <v>1.0024338224783816E-2</v>
      </c>
      <c r="H12" s="27">
        <v>5.3009273997887602E-2</v>
      </c>
      <c r="I12" s="19">
        <f>((H2-H12)/H2)*-1</f>
        <v>1.189678750402013E-2</v>
      </c>
      <c r="J12">
        <v>0.31919229984680902</v>
      </c>
      <c r="K12" s="20">
        <f>((J2-J12)/J2)*-1</f>
        <v>-7.355873811191134E-2</v>
      </c>
      <c r="L12">
        <v>528</v>
      </c>
      <c r="M12" s="19">
        <f>(L12-$L$2)/$L$2</f>
        <v>1.9305019305019305E-2</v>
      </c>
      <c r="N12">
        <v>12.5107820638587</v>
      </c>
      <c r="O12" s="19">
        <f t="shared" si="0"/>
        <v>9.4406168191251659E-3</v>
      </c>
      <c r="Q12" s="4"/>
      <c r="S12" s="9"/>
      <c r="U12" s="9"/>
    </row>
    <row r="13" spans="1:21" x14ac:dyDescent="0.25">
      <c r="A13" s="25">
        <v>3</v>
      </c>
      <c r="B13" s="1">
        <v>0.05</v>
      </c>
      <c r="C13" s="5">
        <f>A13*1.05</f>
        <v>3.1500000000000004</v>
      </c>
      <c r="D13" s="34">
        <v>0.85320576343945598</v>
      </c>
      <c r="E13" s="4">
        <f>(D13-D2)/D2</f>
        <v>9.8822573474546972E-3</v>
      </c>
      <c r="F13" s="40">
        <v>33.126329623353598</v>
      </c>
      <c r="G13" s="21">
        <f>-(F2-F13)/F2</f>
        <v>-9.7117719169407171E-3</v>
      </c>
      <c r="H13" s="27">
        <v>5.1780148211266697E-2</v>
      </c>
      <c r="I13" s="19">
        <f>((H2-H13)/H2)*-1</f>
        <v>-1.1566058543816864E-2</v>
      </c>
      <c r="J13">
        <v>0.37117922926938501</v>
      </c>
      <c r="K13" s="20">
        <f>((J2-J13)/J2)*-1</f>
        <v>7.73309810920082E-2</v>
      </c>
      <c r="L13">
        <v>509</v>
      </c>
      <c r="M13" s="19">
        <f t="shared" ref="M13:M15" si="2">(L13-$L$2)/$L$2</f>
        <v>-1.7374517374517374E-2</v>
      </c>
      <c r="N13">
        <v>12.2812364137593</v>
      </c>
      <c r="O13" s="19">
        <f t="shared" si="0"/>
        <v>-9.0804237874297089E-3</v>
      </c>
      <c r="Q13" s="4"/>
      <c r="U13" s="9"/>
    </row>
    <row r="14" spans="1:21" x14ac:dyDescent="0.25">
      <c r="A14" s="25"/>
      <c r="B14" s="1">
        <v>0.1</v>
      </c>
      <c r="C14" s="5">
        <f>A13*1.1</f>
        <v>3.3000000000000003</v>
      </c>
      <c r="D14">
        <v>0.85962525196873096</v>
      </c>
      <c r="E14" s="4">
        <f>(D14-D2)/D2</f>
        <v>1.7480574007701151E-2</v>
      </c>
      <c r="F14" s="40">
        <v>32.815201678313102</v>
      </c>
      <c r="G14" s="21">
        <f>-(F2-F14)/F2</f>
        <v>-1.9012722094773459E-2</v>
      </c>
      <c r="H14" s="27">
        <v>5.1197947415064997E-2</v>
      </c>
      <c r="I14" s="19">
        <f>((H2-H14)/H2)*-1</f>
        <v>-2.2679719813395074E-2</v>
      </c>
      <c r="J14" s="9">
        <v>0.39912220383401897</v>
      </c>
      <c r="K14" s="20">
        <f>((J2-J14)/J2)*-1</f>
        <v>0.15843420516411311</v>
      </c>
      <c r="L14">
        <v>500</v>
      </c>
      <c r="M14" s="19">
        <f t="shared" si="2"/>
        <v>-3.4749034749034749E-2</v>
      </c>
      <c r="N14">
        <v>12.1742007882781</v>
      </c>
      <c r="O14" s="19">
        <f t="shared" si="0"/>
        <v>-1.7716663093323235E-2</v>
      </c>
      <c r="Q14" s="4"/>
      <c r="U14" s="9"/>
    </row>
    <row r="15" spans="1:21" x14ac:dyDescent="0.25">
      <c r="A15" s="25"/>
      <c r="B15" s="1">
        <v>0.2</v>
      </c>
      <c r="C15" s="5">
        <f>A13*1.2</f>
        <v>3.5999999999999996</v>
      </c>
      <c r="D15">
        <v>0.86879793717798603</v>
      </c>
      <c r="E15" s="4">
        <f>(D15-D2)/D2</f>
        <v>2.8337664339249825E-2</v>
      </c>
      <c r="F15" s="40">
        <v>32.2390768335083</v>
      </c>
      <c r="G15" s="21">
        <f>-(F2-F15)/F2</f>
        <v>-3.6235567432705486E-2</v>
      </c>
      <c r="H15" s="27">
        <v>5.0114920545109999E-2</v>
      </c>
      <c r="I15" s="19">
        <f>((H2-H15)/H2)*-1</f>
        <v>-4.3353676044745611E-2</v>
      </c>
      <c r="J15" s="9">
        <v>0.45890717266997999</v>
      </c>
      <c r="K15" s="20">
        <f>((J2-J15)/J2)*-1</f>
        <v>0.33195738224861659</v>
      </c>
      <c r="L15">
        <v>483</v>
      </c>
      <c r="M15" s="19">
        <f t="shared" si="2"/>
        <v>-6.7567567567567571E-2</v>
      </c>
      <c r="N15">
        <v>11.977896782357099</v>
      </c>
      <c r="O15" s="19">
        <f t="shared" si="0"/>
        <v>-3.3555579941966826E-2</v>
      </c>
      <c r="Q15" s="4"/>
      <c r="U15" s="9"/>
    </row>
    <row r="16" spans="1:21" x14ac:dyDescent="0.25">
      <c r="A16" s="25"/>
      <c r="F16" s="40"/>
      <c r="O16" s="19"/>
      <c r="U16" s="9"/>
    </row>
    <row r="17" spans="1:21" x14ac:dyDescent="0.25">
      <c r="F17" s="40"/>
      <c r="O17" s="19"/>
      <c r="U17" s="9"/>
    </row>
    <row r="18" spans="1:21" x14ac:dyDescent="0.25">
      <c r="A18" t="s">
        <v>4</v>
      </c>
      <c r="B18" s="1">
        <v>-0.2</v>
      </c>
      <c r="C18" s="5">
        <f>A20*0.8</f>
        <v>12</v>
      </c>
      <c r="D18">
        <v>0.84462756871814304</v>
      </c>
      <c r="E18" s="19">
        <f>(D18-D2)/D2</f>
        <v>-2.7117459163962819E-4</v>
      </c>
      <c r="F18" s="40">
        <v>33.9531428256496</v>
      </c>
      <c r="G18" s="26">
        <f>-(F2-F18)/F2</f>
        <v>1.5005224815475929E-2</v>
      </c>
      <c r="H18" s="27">
        <v>5.7925741043322203E-2</v>
      </c>
      <c r="I18" s="20">
        <f>((H2-H18)/H2)*-1</f>
        <v>0.10574748256056636</v>
      </c>
      <c r="J18" s="9">
        <v>0.32304321188923402</v>
      </c>
      <c r="K18" s="20">
        <f>((J2-J18)/J2)*-1</f>
        <v>-6.2381639498578632E-2</v>
      </c>
      <c r="L18" s="44">
        <v>395</v>
      </c>
      <c r="M18" s="20">
        <f>((L2-L18)/L2)*-1</f>
        <v>-0.23745173745173745</v>
      </c>
      <c r="N18">
        <v>12.4177894659041</v>
      </c>
      <c r="O18" s="19">
        <f t="shared" si="0"/>
        <v>1.9374483553343338E-3</v>
      </c>
      <c r="P18" s="9"/>
      <c r="Q18" s="35"/>
      <c r="S18" s="9"/>
      <c r="U18" s="9"/>
    </row>
    <row r="19" spans="1:21" x14ac:dyDescent="0.25">
      <c r="A19" t="s">
        <v>14</v>
      </c>
      <c r="B19" s="1">
        <v>-0.1</v>
      </c>
      <c r="C19" s="5">
        <f>A20*0.9</f>
        <v>13.5</v>
      </c>
      <c r="D19">
        <v>0.84471825706119397</v>
      </c>
      <c r="E19" s="19">
        <f>(D19-D2)/D2</f>
        <v>-1.6383290160442151E-4</v>
      </c>
      <c r="F19" s="40">
        <v>33.685753535762302</v>
      </c>
      <c r="G19" s="26">
        <f>-(F2-F19)/F2</f>
        <v>7.0118108423140885E-3</v>
      </c>
      <c r="H19" s="27">
        <v>5.48740533195392E-2</v>
      </c>
      <c r="I19" s="20">
        <f>((H2-H19)/H2)*-1</f>
        <v>4.7493656932157798E-2</v>
      </c>
      <c r="J19" s="9">
        <v>0.333537702148551</v>
      </c>
      <c r="K19" s="20">
        <f>((J2-J19)/J2)*-1</f>
        <v>-3.1921854587163033E-2</v>
      </c>
      <c r="L19" s="44">
        <v>453</v>
      </c>
      <c r="M19" s="20">
        <f>((L2-L19)/L2)*-1</f>
        <v>-0.12548262548262548</v>
      </c>
      <c r="N19">
        <v>12.408285879451901</v>
      </c>
      <c r="O19" s="19">
        <f t="shared" si="0"/>
        <v>1.1706452792888172E-3</v>
      </c>
      <c r="Q19" s="35"/>
      <c r="U19" s="9"/>
    </row>
    <row r="20" spans="1:21" x14ac:dyDescent="0.25">
      <c r="A20">
        <v>15</v>
      </c>
      <c r="B20" s="1">
        <v>-0.05</v>
      </c>
      <c r="C20" s="5">
        <f>A20*0.95</f>
        <v>14.25</v>
      </c>
      <c r="D20">
        <v>0.84478438544679202</v>
      </c>
      <c r="E20" s="19">
        <f>(D20-D2)/D2</f>
        <v>-8.5561180779081974E-5</v>
      </c>
      <c r="F20" s="40">
        <v>33.564389841748699</v>
      </c>
      <c r="G20" s="26">
        <f>-(F2-F20)/F2</f>
        <v>3.3837289248529871E-3</v>
      </c>
      <c r="H20" s="27">
        <v>5.3569076729655801E-2</v>
      </c>
      <c r="I20" s="20">
        <f>((H2-H20)/H2)*-1</f>
        <v>2.2582890957064766E-2</v>
      </c>
      <c r="J20" s="9">
        <v>0.33897384810287701</v>
      </c>
      <c r="K20" s="20">
        <f>((J2-J20)/J2)*-1</f>
        <v>-1.6143686003050287E-2</v>
      </c>
      <c r="L20" s="44">
        <v>485</v>
      </c>
      <c r="M20" s="20">
        <f>((L2-L20)/L2)*-1</f>
        <v>-6.3706563706563704E-2</v>
      </c>
      <c r="N20">
        <v>12.4013533370053</v>
      </c>
      <c r="O20" s="19">
        <f t="shared" si="0"/>
        <v>6.1128856699846259E-4</v>
      </c>
      <c r="Q20" s="35"/>
      <c r="S20" s="9"/>
      <c r="U20" s="9"/>
    </row>
    <row r="21" spans="1:21" x14ac:dyDescent="0.25">
      <c r="B21" s="1">
        <v>0.05</v>
      </c>
      <c r="C21" s="5">
        <f>A20*1.05</f>
        <v>15.75</v>
      </c>
      <c r="D21">
        <v>0.84493443312130101</v>
      </c>
      <c r="E21" s="19">
        <f>(D21-D2)/D2</f>
        <v>9.2040156127063256E-5</v>
      </c>
      <c r="F21" s="40">
        <v>33.345016297010503</v>
      </c>
      <c r="G21" s="26">
        <f>-(F2-F21)/F2</f>
        <v>-3.174288258974567E-3</v>
      </c>
      <c r="H21" s="27">
        <v>5.1308172415533398E-2</v>
      </c>
      <c r="I21" s="20">
        <f>((H2-H21)/H2)*-1</f>
        <v>-2.0575629048427243E-2</v>
      </c>
      <c r="J21" s="9">
        <v>0.35022394166086401</v>
      </c>
      <c r="K21" s="20">
        <f>((J2-J21)/J2)*-1</f>
        <v>1.6509203421984926E-2</v>
      </c>
      <c r="L21" s="44">
        <v>553</v>
      </c>
      <c r="M21" s="20">
        <f>(($L$2-L21)/$L$2)*-1</f>
        <v>6.7567567567567571E-2</v>
      </c>
      <c r="N21">
        <v>12.3856299952882</v>
      </c>
      <c r="O21" s="19">
        <f t="shared" si="0"/>
        <v>-6.5735952233387629E-4</v>
      </c>
      <c r="Q21" s="35"/>
      <c r="U21" s="9"/>
    </row>
    <row r="22" spans="1:21" x14ac:dyDescent="0.25">
      <c r="B22" s="1">
        <v>0.1</v>
      </c>
      <c r="C22" s="5">
        <f>A20*1.1</f>
        <v>16.5</v>
      </c>
      <c r="D22">
        <v>0.84504514537438702</v>
      </c>
      <c r="E22" s="19">
        <f>(D22-D2)/D2</f>
        <v>2.2308280123509261E-4</v>
      </c>
      <c r="F22" s="40">
        <v>33.2364223284183</v>
      </c>
      <c r="G22" s="26">
        <f>-(F2-F22)/F2</f>
        <v>-6.4206282537884272E-3</v>
      </c>
      <c r="H22" s="27">
        <v>5.0305877289818599E-2</v>
      </c>
      <c r="I22" s="20">
        <f>((H2-H22)/H2)*-1</f>
        <v>-3.9708492816419243E-2</v>
      </c>
      <c r="J22" s="9">
        <v>0.35603788926452601</v>
      </c>
      <c r="K22" s="20">
        <f>((J2-J22)/J2)*-1</f>
        <v>3.33839242629103E-2</v>
      </c>
      <c r="L22" s="44">
        <v>588</v>
      </c>
      <c r="M22" s="20">
        <f t="shared" ref="M22:M31" si="3">(($L$2-L22)/$L$2)*-1</f>
        <v>0.13513513513513514</v>
      </c>
      <c r="N22">
        <v>12.374037103096899</v>
      </c>
      <c r="O22" s="19">
        <f t="shared" si="0"/>
        <v>-1.5927395956635854E-3</v>
      </c>
      <c r="Q22" s="35"/>
      <c r="S22" s="9"/>
      <c r="U22" s="9"/>
    </row>
    <row r="23" spans="1:21" x14ac:dyDescent="0.25">
      <c r="B23" s="1">
        <v>0.2</v>
      </c>
      <c r="C23" s="5">
        <f>A20*1.2</f>
        <v>18</v>
      </c>
      <c r="D23">
        <v>0.84530996346927201</v>
      </c>
      <c r="E23" s="19">
        <f>(D23-D2)/D2</f>
        <v>5.365301628314519E-4</v>
      </c>
      <c r="F23" s="40">
        <v>33.1644302395555</v>
      </c>
      <c r="G23" s="26">
        <f>-(F2-F23)/F2</f>
        <v>-8.5727809047624563E-3</v>
      </c>
      <c r="H23" s="27">
        <v>4.87729727479334E-2</v>
      </c>
      <c r="I23" s="20">
        <f>((H2-H23)/H2)*-1</f>
        <v>-6.8970187318135409E-2</v>
      </c>
      <c r="J23" s="9">
        <v>0.36804358612118399</v>
      </c>
      <c r="K23" s="20">
        <f>((J2-J23)/J2)*-1</f>
        <v>6.822991820156786E-2</v>
      </c>
      <c r="L23" s="9">
        <v>661</v>
      </c>
      <c r="M23" s="20">
        <f t="shared" si="3"/>
        <v>0.27606177606177607</v>
      </c>
      <c r="N23">
        <v>12.3463287844787</v>
      </c>
      <c r="O23" s="19">
        <f t="shared" si="0"/>
        <v>-3.8284033690559336E-3</v>
      </c>
      <c r="Q23" s="35"/>
      <c r="S23" s="9"/>
      <c r="U23" s="9"/>
    </row>
    <row r="24" spans="1:21" x14ac:dyDescent="0.25">
      <c r="F24" s="40"/>
      <c r="M24" s="20"/>
      <c r="O24" s="19"/>
      <c r="U24" s="9"/>
    </row>
    <row r="25" spans="1:21" x14ac:dyDescent="0.25">
      <c r="F25" s="40"/>
      <c r="M25" s="20"/>
      <c r="O25" s="19"/>
      <c r="U25" s="9"/>
    </row>
    <row r="26" spans="1:21" x14ac:dyDescent="0.25">
      <c r="A26" t="s">
        <v>5</v>
      </c>
      <c r="B26" s="1">
        <v>-0.2</v>
      </c>
      <c r="C26" s="5">
        <f>A28*0.8</f>
        <v>0.76800000000000002</v>
      </c>
      <c r="D26">
        <v>0.84386798944470298</v>
      </c>
      <c r="E26" s="26">
        <f>(D27-$D$2)/$D$2</f>
        <v>7.6203486993228366E-5</v>
      </c>
      <c r="F26" s="39">
        <v>38.172151353378801</v>
      </c>
      <c r="G26" s="19">
        <f>-($F$2-F26)/$F$2</f>
        <v>0.1411295050088002</v>
      </c>
      <c r="H26">
        <v>6.0949260193901698E-2</v>
      </c>
      <c r="I26" s="19">
        <f>(($H$2-H26)/$H$2)*-1</f>
        <v>0.16346359683049949</v>
      </c>
      <c r="J26">
        <v>0.315955150769339</v>
      </c>
      <c r="K26" s="20">
        <f>(($J$2-J27)/$J$2)*-1</f>
        <v>-4.3660219677060408E-2</v>
      </c>
      <c r="L26" s="9">
        <v>696</v>
      </c>
      <c r="M26" s="20">
        <f t="shared" si="3"/>
        <v>0.34362934362934361</v>
      </c>
      <c r="N26">
        <v>14.1244691484036</v>
      </c>
      <c r="O26" s="19">
        <f t="shared" si="0"/>
        <v>0.13964201251617811</v>
      </c>
      <c r="Q26" s="4"/>
      <c r="U26" s="9"/>
    </row>
    <row r="27" spans="1:21" x14ac:dyDescent="0.25">
      <c r="A27" t="s">
        <v>23</v>
      </c>
      <c r="B27" s="1">
        <v>-0.1</v>
      </c>
      <c r="C27" s="5">
        <f>A28*0.9</f>
        <v>0.86399999999999999</v>
      </c>
      <c r="D27">
        <v>0.84492105340571499</v>
      </c>
      <c r="E27" s="26">
        <f>(D28-$D$2)/$D$2</f>
        <v>1.1022290987732562E-5</v>
      </c>
      <c r="F27" s="40">
        <v>35.551582751459001</v>
      </c>
      <c r="G27" s="19">
        <f t="shared" ref="G27:G31" si="4">-($F$2-F27)/$F$2</f>
        <v>6.2789457473448246E-2</v>
      </c>
      <c r="H27" s="27">
        <v>5.6252785739039302E-2</v>
      </c>
      <c r="I27" s="19">
        <f t="shared" ref="I27:I31" si="5">(($H$2-H27)/$H$2)*-1</f>
        <v>7.381235177365654E-2</v>
      </c>
      <c r="J27" s="9">
        <v>0.329493413639801</v>
      </c>
      <c r="K27" s="20">
        <f>(($J$2-J28)/$J$2)*-1</f>
        <v>-2.1830109838530287E-2</v>
      </c>
      <c r="L27" s="9">
        <v>599</v>
      </c>
      <c r="M27" s="20">
        <f t="shared" si="3"/>
        <v>0.15637065637065636</v>
      </c>
      <c r="N27" s="36">
        <v>13.141157879563901</v>
      </c>
      <c r="O27" s="19">
        <f t="shared" si="0"/>
        <v>6.0302900966136684E-2</v>
      </c>
      <c r="Q27" s="4"/>
      <c r="U27" s="9"/>
    </row>
    <row r="28" spans="1:21" x14ac:dyDescent="0.25">
      <c r="A28">
        <v>0.96</v>
      </c>
      <c r="B28" s="1">
        <v>-0.05</v>
      </c>
      <c r="C28" s="5">
        <f>A28*0.95</f>
        <v>0.91199999999999992</v>
      </c>
      <c r="D28">
        <v>0.84486598463735596</v>
      </c>
      <c r="E28" s="26">
        <f>(D28-D2)/D2</f>
        <v>1.1022290987732562E-5</v>
      </c>
      <c r="F28" s="40">
        <v>34.447325545021599</v>
      </c>
      <c r="G28" s="19">
        <f t="shared" si="4"/>
        <v>2.9778468186548224E-2</v>
      </c>
      <c r="H28">
        <v>5.4230939610156501E-2</v>
      </c>
      <c r="I28" s="19">
        <f t="shared" si="5"/>
        <v>3.5217225895768201E-2</v>
      </c>
      <c r="J28" s="9">
        <v>0.33701467079005798</v>
      </c>
      <c r="K28" s="20">
        <f>((J2-J28)/J2)*-1</f>
        <v>-2.1830109838530287E-2</v>
      </c>
      <c r="L28" s="9">
        <v>556</v>
      </c>
      <c r="M28" s="20">
        <f t="shared" si="3"/>
        <v>7.3359073359073365E-2</v>
      </c>
      <c r="N28">
        <v>12.743895948974799</v>
      </c>
      <c r="O28" s="19">
        <f t="shared" si="0"/>
        <v>2.8249562797049071E-2</v>
      </c>
      <c r="Q28" s="4"/>
      <c r="U28" s="9"/>
    </row>
    <row r="29" spans="1:21" x14ac:dyDescent="0.25">
      <c r="B29" s="1">
        <v>0.05</v>
      </c>
      <c r="C29" s="5">
        <f>A28*1.05</f>
        <v>1.008</v>
      </c>
      <c r="D29">
        <v>0.84485771901092499</v>
      </c>
      <c r="E29" s="26">
        <f>(D29-D2)/D2</f>
        <v>1.2388251039006006E-6</v>
      </c>
      <c r="F29" s="40">
        <v>32.556480018648898</v>
      </c>
      <c r="G29" s="19">
        <f t="shared" si="4"/>
        <v>-2.6747023384070201E-2</v>
      </c>
      <c r="H29" s="27">
        <v>5.0712380468512203E-2</v>
      </c>
      <c r="I29" s="19">
        <f t="shared" si="5"/>
        <v>-3.1948732502655612E-2</v>
      </c>
      <c r="J29" s="9">
        <v>0.35205718509057199</v>
      </c>
      <c r="K29" s="20">
        <f>((J2-J29)/J2)*-1</f>
        <v>2.1830109838530124E-2</v>
      </c>
      <c r="L29" s="9">
        <v>485</v>
      </c>
      <c r="M29" s="20">
        <f t="shared" si="3"/>
        <v>-6.3706563706563704E-2</v>
      </c>
      <c r="N29">
        <v>12.085743284591301</v>
      </c>
      <c r="O29" s="19">
        <f t="shared" si="0"/>
        <v>-2.4853914515984645E-2</v>
      </c>
      <c r="Q29" s="4"/>
      <c r="U29" s="9"/>
    </row>
    <row r="30" spans="1:21" x14ac:dyDescent="0.25">
      <c r="B30" s="1">
        <v>0.1</v>
      </c>
      <c r="C30" s="5">
        <f>A28*1.1</f>
        <v>1.056</v>
      </c>
      <c r="D30">
        <v>0.84485868334931302</v>
      </c>
      <c r="E30" s="26">
        <f>(D30-D2)/D2</f>
        <v>2.3802475718252125E-6</v>
      </c>
      <c r="F30" s="40">
        <v>31.750910299751101</v>
      </c>
      <c r="G30" s="19">
        <f t="shared" si="4"/>
        <v>-5.0828961183851898E-2</v>
      </c>
      <c r="H30">
        <v>4.9192254901794297E-2</v>
      </c>
      <c r="I30" s="19">
        <f t="shared" si="5"/>
        <v>-6.0966488482974715E-2</v>
      </c>
      <c r="J30">
        <v>0.35957844224082802</v>
      </c>
      <c r="K30" s="20">
        <f>((J2-J30)/J2)*-1</f>
        <v>4.3660219677057514E-2</v>
      </c>
      <c r="L30" s="9">
        <v>456</v>
      </c>
      <c r="M30" s="20">
        <f t="shared" si="3"/>
        <v>-0.11969111969111969</v>
      </c>
      <c r="N30">
        <v>11.813461522556</v>
      </c>
      <c r="O30" s="19">
        <f t="shared" si="0"/>
        <v>-4.6823146208662618E-2</v>
      </c>
      <c r="Q30" s="4"/>
      <c r="U30" s="9"/>
    </row>
    <row r="31" spans="1:21" x14ac:dyDescent="0.25">
      <c r="B31" s="1">
        <v>0.2</v>
      </c>
      <c r="C31" s="5">
        <f>A28*1.2</f>
        <v>1.1519999999999999</v>
      </c>
      <c r="D31">
        <v>0.84521729010706004</v>
      </c>
      <c r="E31" s="26">
        <f>(D31-D2)/D2</f>
        <v>4.2683893917008715E-4</v>
      </c>
      <c r="F31" s="40">
        <v>30.481523307664499</v>
      </c>
      <c r="G31" s="19">
        <f t="shared" si="4"/>
        <v>-8.8776388787147748E-2</v>
      </c>
      <c r="H31" s="27">
        <v>4.6771923186945903E-2</v>
      </c>
      <c r="I31" s="19">
        <f t="shared" si="5"/>
        <v>-0.10716832643017585</v>
      </c>
      <c r="J31" s="9">
        <v>0.37311670511129102</v>
      </c>
      <c r="K31" s="20">
        <f>((J2-J31)/J2)*-1</f>
        <v>8.2954417386413029E-2</v>
      </c>
      <c r="L31" s="9">
        <v>413</v>
      </c>
      <c r="M31" s="20">
        <f t="shared" si="3"/>
        <v>-0.20270270270270271</v>
      </c>
      <c r="N31">
        <v>11.393817441636299</v>
      </c>
      <c r="O31" s="19">
        <f t="shared" si="0"/>
        <v>-8.0682402786378518E-2</v>
      </c>
      <c r="Q31" s="4"/>
      <c r="U31" s="9"/>
    </row>
    <row r="32" spans="1:21" x14ac:dyDescent="0.25">
      <c r="F32" s="40"/>
      <c r="O32" s="19"/>
      <c r="U32" s="9"/>
    </row>
    <row r="33" spans="1:21" x14ac:dyDescent="0.25">
      <c r="F33" s="40"/>
      <c r="O33" s="19"/>
      <c r="U33" s="9"/>
    </row>
    <row r="34" spans="1:21" x14ac:dyDescent="0.25">
      <c r="A34" t="s">
        <v>6</v>
      </c>
      <c r="B34" s="1">
        <v>-0.2</v>
      </c>
      <c r="C34" s="5">
        <f>A36*0.8</f>
        <v>14.8</v>
      </c>
      <c r="D34">
        <v>0.84465219947579595</v>
      </c>
      <c r="E34" s="19">
        <f>(D34-D2)/D2</f>
        <v>-2.4202082099651146E-4</v>
      </c>
      <c r="F34" s="40">
        <v>33.577160224905498</v>
      </c>
      <c r="G34" s="20">
        <f>-(F2-F34)/F2</f>
        <v>3.7654905100354334E-3</v>
      </c>
      <c r="H34">
        <v>5.3298845671059802E-2</v>
      </c>
      <c r="I34" s="19">
        <f>((H2-H34)/H2)*-1</f>
        <v>1.7424436229161899E-2</v>
      </c>
      <c r="J34">
        <v>0.32788573489152401</v>
      </c>
      <c r="K34" s="20">
        <f>((J2-J34)/J2)*-1</f>
        <v>-4.832643477366276E-2</v>
      </c>
      <c r="L34" s="9">
        <v>419</v>
      </c>
      <c r="M34" s="19">
        <f>((L2-L34)/L2)*-1</f>
        <v>-0.19111969111969113</v>
      </c>
      <c r="N34" s="9">
        <v>12.415511350156599</v>
      </c>
      <c r="O34" s="19">
        <f t="shared" si="0"/>
        <v>1.7536370992829742E-3</v>
      </c>
      <c r="Q34" s="4"/>
      <c r="U34" s="9"/>
    </row>
    <row r="35" spans="1:21" x14ac:dyDescent="0.25">
      <c r="A35" t="s">
        <v>14</v>
      </c>
      <c r="B35" s="1">
        <v>-0.1</v>
      </c>
      <c r="C35" s="5">
        <f>A36*0.9</f>
        <v>16.650000000000002</v>
      </c>
      <c r="D35">
        <v>0.84474813641595203</v>
      </c>
      <c r="E35" s="19">
        <f>(D35-D2)/D2</f>
        <v>-1.2846671970063154E-4</v>
      </c>
      <c r="F35" s="40">
        <v>33.524345723310198</v>
      </c>
      <c r="G35" s="20">
        <f>-(F2-F35)/F2</f>
        <v>2.1866382859415281E-3</v>
      </c>
      <c r="H35" s="27">
        <v>5.29494862402849E-2</v>
      </c>
      <c r="I35" s="19">
        <f>((H2-H35)/H2)*-1</f>
        <v>1.075549589054409E-2</v>
      </c>
      <c r="J35" s="9">
        <v>0.33609090576985701</v>
      </c>
      <c r="K35" s="20">
        <f>((J2-J35)/J2)*-1</f>
        <v>-2.451129616856957E-2</v>
      </c>
      <c r="L35" s="9">
        <v>467</v>
      </c>
      <c r="M35" s="19">
        <f>((L2-L35)/L2)*-1</f>
        <v>-9.8455598455598453E-2</v>
      </c>
      <c r="N35">
        <v>12.405292604118101</v>
      </c>
      <c r="O35" s="19">
        <f t="shared" si="0"/>
        <v>9.2913090522027538E-4</v>
      </c>
      <c r="Q35" s="4"/>
      <c r="S35" s="9"/>
      <c r="U35" s="9"/>
    </row>
    <row r="36" spans="1:21" x14ac:dyDescent="0.25">
      <c r="A36">
        <v>18.5</v>
      </c>
      <c r="B36" s="1">
        <v>-0.05</v>
      </c>
      <c r="C36" s="5">
        <f>A36*0.95</f>
        <v>17.574999999999999</v>
      </c>
      <c r="D36">
        <v>0.84480086015126699</v>
      </c>
      <c r="E36" s="19">
        <f>(D36-D2)/D2</f>
        <v>-6.6061181532426152E-5</v>
      </c>
      <c r="F36" s="40">
        <v>33.489544059520497</v>
      </c>
      <c r="G36" s="20">
        <f>-(F2-F36)/F2</f>
        <v>1.1462671261874345E-3</v>
      </c>
      <c r="H36" s="27">
        <v>5.26850526722605E-2</v>
      </c>
      <c r="I36" s="19">
        <f>((H2-H36)/H2)*-1</f>
        <v>5.7077097615965619E-3</v>
      </c>
      <c r="J36" s="9">
        <v>0.34030626070382403</v>
      </c>
      <c r="K36" s="20">
        <f>((J2-J36)/J2)*-1</f>
        <v>-1.2276418490740692E-2</v>
      </c>
      <c r="L36" s="9">
        <v>493</v>
      </c>
      <c r="M36" s="19">
        <f>((L2-L36)/L2)*-1</f>
        <v>-4.8262548262548263E-2</v>
      </c>
      <c r="N36">
        <v>12.399690843379901</v>
      </c>
      <c r="O36" s="19">
        <f t="shared" si="0"/>
        <v>4.7714918369569305E-4</v>
      </c>
      <c r="Q36" s="4"/>
      <c r="S36" s="9"/>
      <c r="U36" s="9"/>
    </row>
    <row r="37" spans="1:21" x14ac:dyDescent="0.25">
      <c r="B37" s="1">
        <v>0.05</v>
      </c>
      <c r="C37" s="5">
        <f>A36*1.05</f>
        <v>19.425000000000001</v>
      </c>
      <c r="D37">
        <v>0.84491578017026403</v>
      </c>
      <c r="E37" s="19">
        <f>(D37-D2)/D2</f>
        <v>6.9961912980323317E-5</v>
      </c>
      <c r="F37" s="40">
        <v>33.409686744911497</v>
      </c>
      <c r="G37" s="20">
        <f>-(F2- F37)/F2</f>
        <v>-1.2410108935261403E-3</v>
      </c>
      <c r="H37" s="27">
        <v>5.2057832615280797E-2</v>
      </c>
      <c r="I37" s="19">
        <f>((H2-H37)/H2)*-1</f>
        <v>-6.2653265176994388E-3</v>
      </c>
      <c r="J37" s="9">
        <v>0.34887185676707999</v>
      </c>
      <c r="K37" s="20">
        <f>((J2-J37)/J2)*-1</f>
        <v>1.2584837966495338E-2</v>
      </c>
      <c r="L37" s="9">
        <v>544</v>
      </c>
      <c r="M37" s="19">
        <f>(($L$2-L37)/$L$2)*-1</f>
        <v>5.019305019305019E-2</v>
      </c>
      <c r="N37">
        <v>12.3875285666885</v>
      </c>
      <c r="O37" s="19">
        <f t="shared" si="0"/>
        <v>-5.0417204967135427E-4</v>
      </c>
      <c r="Q37" s="4"/>
      <c r="S37" s="9"/>
      <c r="U37" s="9"/>
    </row>
    <row r="38" spans="1:21" x14ac:dyDescent="0.25">
      <c r="B38" s="1">
        <v>0.1</v>
      </c>
      <c r="C38" s="5">
        <f>A36*1.1</f>
        <v>20.350000000000001</v>
      </c>
      <c r="D38">
        <v>0.84498968906588201</v>
      </c>
      <c r="E38" s="19">
        <f>(D38-D2)/D2</f>
        <v>1.574429000330316E-4</v>
      </c>
      <c r="F38" s="40">
        <v>33.362719395405499</v>
      </c>
      <c r="G38" s="20">
        <f>-(F2-F38)/F2</f>
        <v>-2.6450666355562701E-3</v>
      </c>
      <c r="H38" s="27">
        <v>5.1708729552439103E-2</v>
      </c>
      <c r="I38" s="19">
        <f>((H2-H38)/H2)*-1</f>
        <v>-1.292937303551066E-2</v>
      </c>
      <c r="J38" s="9">
        <v>0.35322080140289802</v>
      </c>
      <c r="K38" s="20">
        <f>((J2-J38)/J2)*-1</f>
        <v>2.5207453732045953E-2</v>
      </c>
      <c r="L38" s="9">
        <v>571</v>
      </c>
      <c r="M38" s="19">
        <f t="shared" ref="M38:M101" si="6">(($L$2-L38)/$L$2)*-1</f>
        <v>0.10231660231660232</v>
      </c>
      <c r="N38">
        <v>12.3797423467703</v>
      </c>
      <c r="O38" s="19">
        <f t="shared" si="0"/>
        <v>-1.1324082859673114E-3</v>
      </c>
      <c r="Q38" s="4"/>
      <c r="S38" s="9"/>
      <c r="U38" s="9"/>
    </row>
    <row r="39" spans="1:21" x14ac:dyDescent="0.25">
      <c r="B39" s="1">
        <v>0.2</v>
      </c>
      <c r="C39" s="5">
        <f>A36*1.2</f>
        <v>22.2</v>
      </c>
      <c r="D39">
        <v>0.84517953191830997</v>
      </c>
      <c r="E39" s="19">
        <f>(D39-D2)/D2</f>
        <v>3.8214711156855252E-4</v>
      </c>
      <c r="F39" s="40">
        <v>33.253951507454097</v>
      </c>
      <c r="G39" s="20">
        <f>-(F2-F39)/F2</f>
        <v>-5.8966058267800108E-3</v>
      </c>
      <c r="H39">
        <v>5.0959693990375102E-2</v>
      </c>
      <c r="I39" s="19">
        <f>((H2-H39)/H2)*-1</f>
        <v>-2.722775182502276E-2</v>
      </c>
      <c r="J39" s="9">
        <v>0.36214552615760598</v>
      </c>
      <c r="K39" s="20">
        <f>((J2-J39)/J2)*-1</f>
        <v>5.1111065027568126E-2</v>
      </c>
      <c r="L39" s="9">
        <v>626</v>
      </c>
      <c r="M39" s="19">
        <f t="shared" si="6"/>
        <v>0.20849420849420849</v>
      </c>
      <c r="N39">
        <v>12.359794162384899</v>
      </c>
      <c r="O39" s="19">
        <f t="shared" si="0"/>
        <v>-2.7419405636169231E-3</v>
      </c>
      <c r="Q39" s="4"/>
      <c r="U39" s="9"/>
    </row>
    <row r="40" spans="1:21" x14ac:dyDescent="0.25">
      <c r="F40" s="40"/>
      <c r="M40" s="19"/>
      <c r="O40" s="19"/>
      <c r="U40" s="9"/>
    </row>
    <row r="41" spans="1:21" x14ac:dyDescent="0.25">
      <c r="F41" s="40"/>
      <c r="M41" s="19"/>
      <c r="O41" s="19"/>
      <c r="U41" s="9"/>
    </row>
    <row r="42" spans="1:21" x14ac:dyDescent="0.25">
      <c r="A42" t="s">
        <v>7</v>
      </c>
      <c r="B42" s="1">
        <v>-0.2</v>
      </c>
      <c r="C42" s="6">
        <f>A44*0.8</f>
        <v>3.2000000000000002E-3</v>
      </c>
      <c r="D42">
        <v>0.84461673218139899</v>
      </c>
      <c r="E42" s="19">
        <f>(D42-D2)/D2</f>
        <v>-2.8400107108673826E-4</v>
      </c>
      <c r="F42" s="40">
        <v>34.0077902545097</v>
      </c>
      <c r="G42" s="19">
        <f>-(F2-F42)/F2</f>
        <v>1.6638871105616456E-2</v>
      </c>
      <c r="H42" s="27">
        <v>5.8572868770094301E-2</v>
      </c>
      <c r="I42" s="19">
        <f>((H2-H42)/H2)*-1</f>
        <v>0.11810053738360657</v>
      </c>
      <c r="J42">
        <v>0.31984994979508102</v>
      </c>
      <c r="K42" s="20">
        <f>((J2-J42)/J2)*-1</f>
        <v>-7.1649938782321745E-2</v>
      </c>
      <c r="L42" s="9">
        <v>375</v>
      </c>
      <c r="M42" s="19">
        <f t="shared" si="6"/>
        <v>-0.27606177606177607</v>
      </c>
      <c r="N42">
        <v>12.418987083872</v>
      </c>
      <c r="O42" s="19">
        <f t="shared" si="0"/>
        <v>2.0340789427796464E-3</v>
      </c>
      <c r="Q42" s="4"/>
      <c r="U42" s="9"/>
    </row>
    <row r="43" spans="1:21" x14ac:dyDescent="0.25">
      <c r="A43" t="s">
        <v>23</v>
      </c>
      <c r="B43" s="1">
        <v>-0.1</v>
      </c>
      <c r="C43" s="18">
        <f>A44*0.9</f>
        <v>3.6000000000000003E-3</v>
      </c>
      <c r="D43">
        <v>0.84473129955445503</v>
      </c>
      <c r="E43" s="19">
        <f>(D43-D2)/D2</f>
        <v>-1.4839537984786028E-4</v>
      </c>
      <c r="F43" s="40">
        <v>33.650434327003602</v>
      </c>
      <c r="G43" s="19">
        <f>-(F2-F43)/F2</f>
        <v>5.9559680412362599E-3</v>
      </c>
      <c r="H43" s="27">
        <v>5.4473892967270399E-2</v>
      </c>
      <c r="I43" s="19">
        <f>((H2-H43)/H2)*-1</f>
        <v>3.9854975161805445E-2</v>
      </c>
      <c r="J43">
        <v>0.33466153668222098</v>
      </c>
      <c r="K43" s="20">
        <f>((J2-J43)/J2)*-1</f>
        <v>-2.8659975512929956E-2</v>
      </c>
      <c r="L43" s="9">
        <v>459</v>
      </c>
      <c r="M43" s="19">
        <f t="shared" si="6"/>
        <v>-0.11389961389961389</v>
      </c>
      <c r="N43">
        <v>12.406943160948201</v>
      </c>
      <c r="O43" s="19">
        <f t="shared" si="0"/>
        <v>1.0623071604029379E-3</v>
      </c>
      <c r="Q43" s="4"/>
      <c r="U43" s="9"/>
    </row>
    <row r="44" spans="1:21" x14ac:dyDescent="0.25">
      <c r="A44">
        <v>4.0000000000000001E-3</v>
      </c>
      <c r="B44" s="1">
        <v>-0.05</v>
      </c>
      <c r="C44" s="22">
        <f>A44*0.95</f>
        <v>3.8E-3</v>
      </c>
      <c r="D44">
        <v>0.84479192888349297</v>
      </c>
      <c r="E44" s="19">
        <f>(D44-D2)/D2</f>
        <v>-7.6632522288772162E-5</v>
      </c>
      <c r="F44" s="40">
        <v>33.5471906612133</v>
      </c>
      <c r="G44" s="19">
        <f>-(F2-F44)/F2</f>
        <v>2.8695715699471728E-3</v>
      </c>
      <c r="H44" s="27">
        <v>5.3378041984966297E-2</v>
      </c>
      <c r="I44" s="19">
        <f>((H2-H44)/H2)*-1</f>
        <v>1.8936218783047382E-2</v>
      </c>
      <c r="J44">
        <v>0.33959873231126803</v>
      </c>
      <c r="K44" s="20">
        <f>((J2-J44)/J2)*-1</f>
        <v>-1.4329987756464898E-2</v>
      </c>
      <c r="L44" s="9">
        <v>488</v>
      </c>
      <c r="M44" s="19">
        <f t="shared" si="6"/>
        <v>-5.7915057915057917E-2</v>
      </c>
      <c r="N44">
        <v>12.400574489057201</v>
      </c>
      <c r="O44" s="19">
        <f t="shared" si="0"/>
        <v>5.4844671193895848E-4</v>
      </c>
      <c r="Q44" s="4"/>
      <c r="U44" s="9"/>
    </row>
    <row r="45" spans="1:21" x14ac:dyDescent="0.25">
      <c r="B45" s="1">
        <v>0.05</v>
      </c>
      <c r="C45" s="22">
        <f>A44*1.05</f>
        <v>4.2000000000000006E-3</v>
      </c>
      <c r="D45" s="9">
        <v>0.84492380638421904</v>
      </c>
      <c r="E45" s="19">
        <f>(D45-D2)/D2</f>
        <v>7.9462002424361688E-5</v>
      </c>
      <c r="F45" s="40">
        <v>33.3617695372347</v>
      </c>
      <c r="G45" s="19">
        <f>-(F2-F45)/F2</f>
        <v>-2.6734619747195731E-3</v>
      </c>
      <c r="H45">
        <v>5.1483714978599E-2</v>
      </c>
      <c r="I45" s="19">
        <f>((H2-H45)/H2)*-1</f>
        <v>-1.7224687934927312E-2</v>
      </c>
      <c r="J45">
        <v>0.349473123569361</v>
      </c>
      <c r="K45" s="20">
        <f>((J2-J45)/J2)*-1</f>
        <v>1.4329987756461998E-2</v>
      </c>
      <c r="L45" s="9">
        <v>548</v>
      </c>
      <c r="M45" s="19">
        <f t="shared" si="6"/>
        <v>5.7915057915057917E-2</v>
      </c>
      <c r="N45">
        <v>12.3867325284036</v>
      </c>
      <c r="O45" s="19">
        <f t="shared" si="0"/>
        <v>-5.6840091827600726E-4</v>
      </c>
      <c r="Q45" s="4"/>
      <c r="U45" s="9"/>
    </row>
    <row r="46" spans="1:21" x14ac:dyDescent="0.25">
      <c r="B46" s="1">
        <v>0.1</v>
      </c>
      <c r="C46" s="18">
        <f>A44*1.1</f>
        <v>4.4000000000000003E-3</v>
      </c>
      <c r="D46" s="29">
        <v>0.845012970266934</v>
      </c>
      <c r="E46" s="19">
        <f>(D46-D2)/D2</f>
        <v>1.8499929132763461E-4</v>
      </c>
      <c r="F46" s="40">
        <v>33.271989924085702</v>
      </c>
      <c r="G46" s="19">
        <f>-(F2-F46)/F2</f>
        <v>-5.3573601015022452E-3</v>
      </c>
      <c r="H46">
        <v>5.0647659721386899E-2</v>
      </c>
      <c r="I46" s="19">
        <f>((H2-H46)/H2)*-1</f>
        <v>-3.3184190209613912E-2</v>
      </c>
      <c r="J46">
        <v>0.35441031919840799</v>
      </c>
      <c r="K46" s="20">
        <f>((J2-J46)/J2)*-1</f>
        <v>2.8659975512926896E-2</v>
      </c>
      <c r="L46" s="9">
        <v>578</v>
      </c>
      <c r="M46" s="19">
        <f t="shared" si="6"/>
        <v>0.11583011583011583</v>
      </c>
      <c r="N46">
        <v>12.377385902052501</v>
      </c>
      <c r="O46" s="19">
        <f t="shared" si="0"/>
        <v>-1.3225395661138231E-3</v>
      </c>
      <c r="Q46" s="4"/>
      <c r="U46" s="9"/>
    </row>
    <row r="47" spans="1:21" x14ac:dyDescent="0.25">
      <c r="B47" s="1">
        <v>0.2</v>
      </c>
      <c r="C47" s="22">
        <f>A44*1.2</f>
        <v>4.7999999999999996E-3</v>
      </c>
      <c r="D47">
        <v>0.845050183554095</v>
      </c>
      <c r="E47" s="19">
        <f>(D47-D2)/D2</f>
        <v>2.2904615557989898E-4</v>
      </c>
      <c r="F47" s="40">
        <v>33.150703842341997</v>
      </c>
      <c r="G47" s="19">
        <f>-(F2-F47)/F2</f>
        <v>-8.9831218549696681E-3</v>
      </c>
      <c r="H47">
        <v>4.9251196304651801E-2</v>
      </c>
      <c r="I47" s="19">
        <f>((H2-H47)/H2)*-1</f>
        <v>-5.984135297923502E-2</v>
      </c>
      <c r="J47">
        <v>0.36428471045650102</v>
      </c>
      <c r="K47" s="20">
        <f>((J2-J47)/J2)*-1</f>
        <v>5.7319951025853952E-2</v>
      </c>
      <c r="L47" s="9">
        <v>638</v>
      </c>
      <c r="M47" s="19">
        <f t="shared" si="6"/>
        <v>0.23166023166023167</v>
      </c>
      <c r="N47">
        <v>12.3734777341156</v>
      </c>
      <c r="O47" s="19">
        <f t="shared" si="0"/>
        <v>-1.6378726470292419E-3</v>
      </c>
      <c r="Q47" s="4"/>
      <c r="U47" s="9"/>
    </row>
    <row r="48" spans="1:21" x14ac:dyDescent="0.25">
      <c r="F48" s="40"/>
      <c r="M48" s="19"/>
      <c r="O48" s="19"/>
      <c r="U48" s="9"/>
    </row>
    <row r="49" spans="1:21" x14ac:dyDescent="0.25">
      <c r="F49" s="40"/>
      <c r="M49" s="19"/>
      <c r="O49" s="19"/>
      <c r="U49" s="9"/>
    </row>
    <row r="50" spans="1:21" x14ac:dyDescent="0.25">
      <c r="B50" s="1">
        <v>-0.2</v>
      </c>
      <c r="C50" s="5">
        <f>A52*0.8</f>
        <v>0.55199999999999994</v>
      </c>
      <c r="D50">
        <v>0.84490084004486699</v>
      </c>
      <c r="E50" s="26">
        <f>(D50-D2)/D2</f>
        <v>5.2278291739651287E-5</v>
      </c>
      <c r="F50" s="40">
        <v>33.553054193272303</v>
      </c>
      <c r="G50" s="26">
        <f>-(F2-F50)/F2</f>
        <v>3.0448577196365285E-3</v>
      </c>
      <c r="H50" s="27">
        <v>5.3803629015622099E-2</v>
      </c>
      <c r="I50" s="20">
        <f>((H2-H50)/H2)*-1</f>
        <v>2.7060271739161111E-2</v>
      </c>
      <c r="J50" s="9">
        <v>0.34792020738573098</v>
      </c>
      <c r="K50" s="20">
        <f>((J2-J50)/J2)*-1</f>
        <v>9.8227185351834802E-3</v>
      </c>
      <c r="L50" s="9">
        <v>538</v>
      </c>
      <c r="M50" s="19">
        <f t="shared" si="6"/>
        <v>3.8610038610038609E-2</v>
      </c>
      <c r="N50">
        <v>12.389012658484701</v>
      </c>
      <c r="O50" s="19">
        <f t="shared" si="0"/>
        <v>-3.8442713440338454E-4</v>
      </c>
      <c r="Q50" s="20"/>
      <c r="S50" s="9"/>
      <c r="U50" s="9"/>
    </row>
    <row r="51" spans="1:21" x14ac:dyDescent="0.25">
      <c r="A51" t="s">
        <v>8</v>
      </c>
      <c r="B51" s="1">
        <v>-0.1</v>
      </c>
      <c r="C51" s="5">
        <f>A52*0.9</f>
        <v>0.621</v>
      </c>
      <c r="D51">
        <v>0.84487832901708204</v>
      </c>
      <c r="E51" s="26">
        <f>(D51-D2)/D2</f>
        <v>2.5633502722958772E-5</v>
      </c>
      <c r="F51" s="40">
        <v>33.508713196803299</v>
      </c>
      <c r="G51" s="26">
        <f>-(F2-F51)/F2</f>
        <v>1.719314946742959E-3</v>
      </c>
      <c r="H51" s="27">
        <v>5.3175998630950301E-2</v>
      </c>
      <c r="I51" s="20">
        <f>((H2-H51)/H2)*-1</f>
        <v>1.5079402693216178E-2</v>
      </c>
      <c r="J51" s="9">
        <v>0.346228067663023</v>
      </c>
      <c r="K51" s="20">
        <f>((J2-J51)/J2)*-1</f>
        <v>4.9113592675917401E-3</v>
      </c>
      <c r="L51" s="9">
        <v>528</v>
      </c>
      <c r="M51" s="19">
        <f t="shared" si="6"/>
        <v>1.9305019305019305E-2</v>
      </c>
      <c r="N51">
        <v>12.3914292935268</v>
      </c>
      <c r="O51" s="19">
        <f t="shared" si="0"/>
        <v>-1.894393586535102E-4</v>
      </c>
      <c r="Q51" s="20"/>
      <c r="S51" s="9"/>
      <c r="U51" s="9"/>
    </row>
    <row r="52" spans="1:21" x14ac:dyDescent="0.25">
      <c r="A52">
        <v>0.69</v>
      </c>
      <c r="B52" s="1">
        <v>-0.05</v>
      </c>
      <c r="C52" s="5">
        <f>A52*0.95</f>
        <v>0.65549999999999997</v>
      </c>
      <c r="D52">
        <v>0.84486595538042297</v>
      </c>
      <c r="E52" s="26">
        <f>(D52-D2)/D2</f>
        <v>1.0987661524601348E-5</v>
      </c>
      <c r="F52" s="40">
        <v>33.477807837513502</v>
      </c>
      <c r="G52" s="26">
        <f>-(F2-F52)/F2</f>
        <v>7.954210581852931E-4</v>
      </c>
      <c r="H52" s="27">
        <v>5.2749156387348999E-2</v>
      </c>
      <c r="I52" s="20">
        <f>((H2-H52)/H2)*-1</f>
        <v>6.9313889119223936E-3</v>
      </c>
      <c r="J52" s="9">
        <v>0.34526113067861802</v>
      </c>
      <c r="K52" s="20">
        <f>((J2-J52)/J2)*-1</f>
        <v>2.1048682575381204E-3</v>
      </c>
      <c r="L52" s="9">
        <v>522</v>
      </c>
      <c r="M52" s="19">
        <f t="shared" si="6"/>
        <v>7.7220077220077222E-3</v>
      </c>
      <c r="N52">
        <v>12.392767642148</v>
      </c>
      <c r="O52" s="19">
        <f t="shared" si="0"/>
        <v>-8.1453826589462778E-5</v>
      </c>
      <c r="Q52" s="20"/>
      <c r="S52" s="9"/>
      <c r="U52" s="9"/>
    </row>
    <row r="53" spans="1:21" x14ac:dyDescent="0.25">
      <c r="B53" s="1">
        <v>0.05</v>
      </c>
      <c r="C53" s="5">
        <f>A52*1.05</f>
        <v>0.72449999999999992</v>
      </c>
      <c r="D53">
        <v>0.84484722706947102</v>
      </c>
      <c r="E53" s="26">
        <f>(D53-D2)/D2</f>
        <v>-1.1179780083177635E-5</v>
      </c>
      <c r="F53" s="40">
        <v>33.4209864984185</v>
      </c>
      <c r="G53" s="26">
        <f>-(F2-F53)/F2</f>
        <v>-9.0321274306828943E-4</v>
      </c>
      <c r="H53" s="27">
        <v>5.1977233982005801E-2</v>
      </c>
      <c r="I53" s="20">
        <f>((H2-H53)/H2)*-1</f>
        <v>-7.8038780189222858E-3</v>
      </c>
      <c r="J53" s="9">
        <v>0.343810725202011</v>
      </c>
      <c r="K53" s="20">
        <f>((J2-J53)/J2)*-1</f>
        <v>-2.1048682575410204E-3</v>
      </c>
      <c r="L53" s="9">
        <v>514</v>
      </c>
      <c r="M53" s="19">
        <f t="shared" si="6"/>
        <v>-7.7220077220077222E-3</v>
      </c>
      <c r="N53">
        <v>12.3948094080024</v>
      </c>
      <c r="O53" s="19">
        <f t="shared" si="0"/>
        <v>8.3287384067563537E-5</v>
      </c>
      <c r="Q53" s="20"/>
      <c r="S53" s="9"/>
      <c r="U53" s="9"/>
    </row>
    <row r="54" spans="1:21" x14ac:dyDescent="0.25">
      <c r="B54" s="1">
        <v>0.1</v>
      </c>
      <c r="C54" s="5">
        <f>A52*1.1</f>
        <v>0.75900000000000001</v>
      </c>
      <c r="D54">
        <v>0.84483523754550904</v>
      </c>
      <c r="E54" s="26">
        <f>(D54-D2)/D2</f>
        <v>-2.5370972925606026E-5</v>
      </c>
      <c r="F54" s="40">
        <v>33.373330879488698</v>
      </c>
      <c r="G54" s="26">
        <f>-(F2-F54)/F2</f>
        <v>-2.3278438134216183E-3</v>
      </c>
      <c r="H54" s="27">
        <v>5.1341749163682199E-2</v>
      </c>
      <c r="I54" s="20">
        <f>((H2-H54)/H2)*-1</f>
        <v>-1.9934680757229054E-2</v>
      </c>
      <c r="J54" s="9">
        <v>0.34284378821760703</v>
      </c>
      <c r="K54" s="20">
        <f>((J2-J54)/J2)*-1</f>
        <v>-4.9113592675917401E-3</v>
      </c>
      <c r="L54" s="9">
        <v>508</v>
      </c>
      <c r="M54" s="19">
        <f t="shared" si="6"/>
        <v>-1.9305019305019305E-2</v>
      </c>
      <c r="N54">
        <v>12.396132551315301</v>
      </c>
      <c r="O54" s="19">
        <f t="shared" si="0"/>
        <v>1.9004606590670105E-4</v>
      </c>
      <c r="Q54" s="20"/>
      <c r="S54" s="9"/>
      <c r="U54" s="9"/>
    </row>
    <row r="55" spans="1:21" x14ac:dyDescent="0.25">
      <c r="B55" s="1">
        <v>0.2</v>
      </c>
      <c r="C55" s="5">
        <f>A52*1.2</f>
        <v>0.82799999999999996</v>
      </c>
      <c r="D55">
        <v>0.84481372882689798</v>
      </c>
      <c r="E55" s="26">
        <f>(D55-D2)/D2</f>
        <v>-5.0829396009890344E-5</v>
      </c>
      <c r="F55" s="40">
        <v>33.261532631245302</v>
      </c>
      <c r="G55" s="26">
        <f>-(F2-F55)/F2</f>
        <v>-5.669973485333467E-3</v>
      </c>
      <c r="H55" s="27">
        <v>4.9872451929956402E-2</v>
      </c>
      <c r="I55" s="20">
        <f>((H2-H55)/H2)*-1</f>
        <v>-4.7982172046299058E-2</v>
      </c>
      <c r="J55" s="9">
        <v>0.34115164849489799</v>
      </c>
      <c r="K55" s="20">
        <f>((J2-J55)/J2)*-1</f>
        <v>-9.8227185351865403E-3</v>
      </c>
      <c r="L55" s="9">
        <v>499</v>
      </c>
      <c r="M55" s="19">
        <f t="shared" si="6"/>
        <v>-3.6679536679536683E-2</v>
      </c>
      <c r="N55" s="9">
        <v>12.3985283640405</v>
      </c>
      <c r="O55" s="19">
        <f t="shared" si="0"/>
        <v>3.8335377942642137E-4</v>
      </c>
      <c r="Q55" s="20"/>
      <c r="S55" s="9"/>
      <c r="U55" s="9"/>
    </row>
    <row r="56" spans="1:21" x14ac:dyDescent="0.25">
      <c r="F56" s="40"/>
      <c r="M56" s="19"/>
      <c r="O56" s="19"/>
      <c r="U56" s="9"/>
    </row>
    <row r="57" spans="1:21" x14ac:dyDescent="0.25">
      <c r="F57" s="40"/>
      <c r="M57" s="19"/>
      <c r="O57" s="19"/>
      <c r="U57" s="9"/>
    </row>
    <row r="58" spans="1:21" x14ac:dyDescent="0.25">
      <c r="F58" s="40"/>
      <c r="M58" s="19"/>
      <c r="O58" s="19"/>
      <c r="U58" s="9"/>
    </row>
    <row r="59" spans="1:21" x14ac:dyDescent="0.25">
      <c r="A59" t="s">
        <v>9</v>
      </c>
      <c r="B59" s="1">
        <f>C59/A60-1</f>
        <v>-0.66666666666666674</v>
      </c>
      <c r="C59" s="5">
        <v>2</v>
      </c>
      <c r="D59">
        <v>0.84485599499406505</v>
      </c>
      <c r="E59" s="26">
        <f>(D59-D2)/D2</f>
        <v>-8.0177765902649916E-7</v>
      </c>
      <c r="F59" s="40">
        <v>33.450495853841801</v>
      </c>
      <c r="G59" s="21">
        <f>-(F2-F59)/F2</f>
        <v>-2.105140414917472E-5</v>
      </c>
      <c r="H59" s="27">
        <v>5.2381308479919397E-2</v>
      </c>
      <c r="I59" s="20">
        <f>((H2-H59)/H2)*-1</f>
        <v>-9.0478918844778066E-5</v>
      </c>
      <c r="J59" s="9">
        <v>0.34453587280950498</v>
      </c>
      <c r="K59" s="37">
        <f>((J2-J59)/J2)*-1</f>
        <v>-1.6001469094344058E-7</v>
      </c>
      <c r="L59" s="9">
        <v>518</v>
      </c>
      <c r="M59" s="19">
        <f t="shared" si="6"/>
        <v>0</v>
      </c>
      <c r="N59">
        <v>12.3935650612637</v>
      </c>
      <c r="O59" s="26">
        <f t="shared" si="0"/>
        <v>-1.7113544750354892E-5</v>
      </c>
      <c r="Q59" s="19"/>
      <c r="U59" s="9"/>
    </row>
    <row r="60" spans="1:21" x14ac:dyDescent="0.25">
      <c r="A60">
        <v>6</v>
      </c>
      <c r="B60" s="24">
        <f>C60/A60-1</f>
        <v>-0.33333333333333337</v>
      </c>
      <c r="C60" s="5">
        <v>4</v>
      </c>
      <c r="D60">
        <v>0.84485633246592096</v>
      </c>
      <c r="E60" s="26">
        <f>(D60-D2)/D2</f>
        <v>-4.0233492875436671E-7</v>
      </c>
      <c r="F60" s="40">
        <v>33.450848999065002</v>
      </c>
      <c r="G60" s="21">
        <f>-(F2-F60)/F2</f>
        <v>-1.049437711611527E-5</v>
      </c>
      <c r="H60" s="27">
        <v>5.2383685746130497E-2</v>
      </c>
      <c r="I60" s="20">
        <f>((H2-H60)/H2)*-1</f>
        <v>-4.5099160537780196E-5</v>
      </c>
      <c r="J60" s="9">
        <v>0.34453590037491</v>
      </c>
      <c r="K60" s="37">
        <f>((J2-J60)/J2)*-1</f>
        <v>-8.0007345471720289E-8</v>
      </c>
      <c r="L60" s="9">
        <v>518</v>
      </c>
      <c r="M60" s="19">
        <f t="shared" si="6"/>
        <v>0</v>
      </c>
      <c r="N60">
        <v>12.3936616376002</v>
      </c>
      <c r="O60" s="26">
        <f t="shared" si="0"/>
        <v>-9.3212200029019479E-6</v>
      </c>
      <c r="Q60" s="19"/>
      <c r="U60" s="9"/>
    </row>
    <row r="61" spans="1:21" x14ac:dyDescent="0.25">
      <c r="B61" s="23">
        <f>C61/A60-1</f>
        <v>-0.16666666666666663</v>
      </c>
      <c r="C61" s="5">
        <v>5</v>
      </c>
      <c r="D61">
        <v>0.84485650229171005</v>
      </c>
      <c r="E61" s="26">
        <f>(D61-D2)/D2</f>
        <v>-2.0132356830737556E-7</v>
      </c>
      <c r="F61" s="40">
        <v>33.4510247482675</v>
      </c>
      <c r="G61" s="21">
        <f>-(F2-F61)/F2</f>
        <v>-5.2404788331641209E-6</v>
      </c>
      <c r="H61" s="27">
        <v>5.23848685709652E-2</v>
      </c>
      <c r="I61" s="20">
        <f>((H2-H61)/H2)*-1</f>
        <v>-2.2520155768472795E-5</v>
      </c>
      <c r="J61" s="9">
        <v>0.34453591415761198</v>
      </c>
      <c r="K61" s="37">
        <f>((J2-J61)/J2)*-1</f>
        <v>-4.0003674266486975E-8</v>
      </c>
      <c r="L61" s="9">
        <v>518</v>
      </c>
      <c r="M61" s="19">
        <f t="shared" si="6"/>
        <v>0</v>
      </c>
      <c r="N61">
        <v>12.3937188118432</v>
      </c>
      <c r="O61" s="26">
        <f t="shared" si="0"/>
        <v>-4.7080788878263417E-6</v>
      </c>
      <c r="Q61" s="19"/>
      <c r="U61" s="9"/>
    </row>
    <row r="62" spans="1:21" x14ac:dyDescent="0.25">
      <c r="B62" s="24">
        <f>C62/A60-1</f>
        <v>0.16666666666666674</v>
      </c>
      <c r="C62" s="5">
        <v>7</v>
      </c>
      <c r="D62">
        <v>0.84485684254438598</v>
      </c>
      <c r="E62" s="26">
        <f>(D62-D2)/D2</f>
        <v>2.014106315235659E-7</v>
      </c>
      <c r="F62" s="40">
        <v>33.451374999773897</v>
      </c>
      <c r="G62" s="21">
        <f>-(F2-F62)/F2</f>
        <v>5.2300425797755284E-6</v>
      </c>
      <c r="H62" s="27">
        <v>5.2387226154621699E-2</v>
      </c>
      <c r="I62" s="20">
        <f>((H2-H62)/H2)*-1</f>
        <v>2.2483881230392086E-5</v>
      </c>
      <c r="J62" s="9">
        <v>0.34453594172301699</v>
      </c>
      <c r="K62" s="37">
        <f>((J2-J62)/J2)*-1</f>
        <v>4.0003671205233307E-8</v>
      </c>
      <c r="L62" s="9">
        <v>518</v>
      </c>
      <c r="M62" s="19">
        <f t="shared" si="6"/>
        <v>0</v>
      </c>
      <c r="N62">
        <v>12.393835996442499</v>
      </c>
      <c r="O62" s="26">
        <f t="shared" si="0"/>
        <v>4.7470369949516286E-6</v>
      </c>
      <c r="Q62" s="19"/>
      <c r="U62" s="9"/>
    </row>
    <row r="63" spans="1:21" x14ac:dyDescent="0.25">
      <c r="B63" s="24">
        <f>C63/A60-1</f>
        <v>0.33333333333333326</v>
      </c>
      <c r="C63" s="5">
        <v>8</v>
      </c>
      <c r="D63">
        <v>0.844857011794931</v>
      </c>
      <c r="E63" s="26">
        <f>(D63-D2)/D2</f>
        <v>4.0174111426265524E-7</v>
      </c>
      <c r="F63" s="40">
        <v>33.4515493769796</v>
      </c>
      <c r="G63" s="21">
        <f>-(F2-F63)/F2</f>
        <v>1.0442925987526595E-5</v>
      </c>
      <c r="H63" s="27">
        <v>5.2388399239406899E-2</v>
      </c>
      <c r="I63" s="20">
        <f>((H2-H63)/H2)*-1</f>
        <v>4.4876957688312735E-5</v>
      </c>
      <c r="J63" s="9">
        <v>0.34453595550571903</v>
      </c>
      <c r="K63" s="37">
        <f>((J2-J63)/J2)*-1</f>
        <v>8.0007342571585237E-8</v>
      </c>
      <c r="L63" s="9">
        <v>518</v>
      </c>
      <c r="M63" s="19">
        <f t="shared" si="6"/>
        <v>0</v>
      </c>
      <c r="N63">
        <v>12.3938950233692</v>
      </c>
      <c r="O63" s="26">
        <f t="shared" si="0"/>
        <v>9.5096631036939176E-6</v>
      </c>
      <c r="P63" s="9"/>
      <c r="Q63" s="19"/>
      <c r="U63" s="9"/>
    </row>
    <row r="64" spans="1:21" x14ac:dyDescent="0.25">
      <c r="B64" s="24">
        <f>C64/A60-1</f>
        <v>0.66666666666666674</v>
      </c>
      <c r="C64" s="5">
        <v>10</v>
      </c>
      <c r="D64">
        <v>0.84485735574184095</v>
      </c>
      <c r="E64" s="26">
        <f>(D64-D2)/D2</f>
        <v>8.0884793036161023E-7</v>
      </c>
      <c r="F64" s="40">
        <v>33.451895340361197</v>
      </c>
      <c r="G64" s="21">
        <f>-(F2-F64)/F2</f>
        <v>2.0785256938150428E-5</v>
      </c>
      <c r="H64" s="27">
        <v>5.2390736635204903E-2</v>
      </c>
      <c r="I64" s="20">
        <f>((H2-H64)/H2)*-1</f>
        <v>8.9495627606702159E-5</v>
      </c>
      <c r="J64" s="9">
        <v>0.34453598307112399</v>
      </c>
      <c r="K64" s="37">
        <f>((J2-J64)/J2)*-1</f>
        <v>1.600146878821869E-7</v>
      </c>
      <c r="L64" s="9">
        <v>518</v>
      </c>
      <c r="M64" s="19">
        <f t="shared" si="6"/>
        <v>0</v>
      </c>
      <c r="N64">
        <v>12.3940125497084</v>
      </c>
      <c r="O64" s="26">
        <f t="shared" si="0"/>
        <v>1.8992352493393236E-5</v>
      </c>
      <c r="Q64" s="19"/>
      <c r="U64" s="9"/>
    </row>
    <row r="65" spans="1:21" x14ac:dyDescent="0.25">
      <c r="F65" s="40"/>
      <c r="M65" s="19"/>
      <c r="O65" s="19"/>
      <c r="U65" s="9"/>
    </row>
    <row r="66" spans="1:21" x14ac:dyDescent="0.25">
      <c r="F66" s="40"/>
      <c r="M66" s="19"/>
      <c r="O66" s="19"/>
      <c r="U66" s="9"/>
    </row>
    <row r="67" spans="1:21" x14ac:dyDescent="0.25">
      <c r="A67" t="s">
        <v>10</v>
      </c>
      <c r="B67" s="1">
        <v>-0.2</v>
      </c>
      <c r="C67" s="5">
        <v>0.8</v>
      </c>
      <c r="D67">
        <v>0.84485667323013802</v>
      </c>
      <c r="E67" s="38">
        <f>(D67-D2)/D2</f>
        <v>1.004747910102348E-9</v>
      </c>
      <c r="F67" s="40">
        <v>33.451200701763497</v>
      </c>
      <c r="G67" s="46">
        <f>-(F2-F67)/F2</f>
        <v>1.952665966750942E-8</v>
      </c>
      <c r="H67" s="27">
        <v>5.2386052257979501E-2</v>
      </c>
      <c r="I67" s="21">
        <f>((H2-H67)/H2)*-1</f>
        <v>7.5307192019375729E-8</v>
      </c>
      <c r="J67">
        <v>0.344535898169678</v>
      </c>
      <c r="K67" s="26">
        <f>((J2-J67)/J2)*-1</f>
        <v>-8.6407931936514398E-8</v>
      </c>
      <c r="L67" s="9">
        <v>518</v>
      </c>
      <c r="M67" s="19">
        <f t="shared" si="6"/>
        <v>0</v>
      </c>
      <c r="N67">
        <v>12.3937826538842</v>
      </c>
      <c r="O67" s="45">
        <f t="shared" si="0"/>
        <v>4.4305786098761455E-7</v>
      </c>
      <c r="Q67" s="20"/>
      <c r="U67" s="9"/>
    </row>
    <row r="68" spans="1:21" x14ac:dyDescent="0.25">
      <c r="A68" t="s">
        <v>14</v>
      </c>
      <c r="B68" s="1">
        <v>-0.1</v>
      </c>
      <c r="C68" s="5">
        <v>0.9</v>
      </c>
      <c r="D68">
        <v>0.84485667272486298</v>
      </c>
      <c r="E68" s="38">
        <f>(D68-D2)/D2</f>
        <v>4.0668783607470897E-10</v>
      </c>
      <c r="F68" s="40">
        <v>33.451200377692302</v>
      </c>
      <c r="G68" s="46">
        <f>-(F2-F68)/F2</f>
        <v>9.8387801804440316E-9</v>
      </c>
      <c r="H68" s="27">
        <v>5.2386050112646403E-2</v>
      </c>
      <c r="I68" s="21">
        <f>((H2-H68)/H2)*-1</f>
        <v>3.4354816954676263E-8</v>
      </c>
      <c r="J68">
        <v>0.34453591222803398</v>
      </c>
      <c r="K68" s="26">
        <f>((J2-J68)/J2)*-1</f>
        <v>-4.5604187423181829E-8</v>
      </c>
      <c r="L68" s="9">
        <v>518</v>
      </c>
      <c r="M68" s="19">
        <f t="shared" si="6"/>
        <v>0</v>
      </c>
      <c r="N68">
        <v>12.3937791940428</v>
      </c>
      <c r="O68" s="45">
        <f t="shared" ref="O68:O103" si="7">(N68-$N$2)/$N$2</f>
        <v>1.6389829932870472E-7</v>
      </c>
      <c r="Q68" s="20"/>
      <c r="U68" s="9"/>
    </row>
    <row r="69" spans="1:21" x14ac:dyDescent="0.25">
      <c r="A69">
        <v>1</v>
      </c>
      <c r="B69" s="1">
        <v>-0.05</v>
      </c>
      <c r="C69" s="5">
        <v>0.95</v>
      </c>
      <c r="D69">
        <v>0.844856672798726</v>
      </c>
      <c r="E69" s="38">
        <f>(D69-D2)/D2</f>
        <v>4.9411453130080291E-10</v>
      </c>
      <c r="F69" s="40">
        <v>33.451200185034999</v>
      </c>
      <c r="G69" s="46">
        <f>-(F2-F69)/F2</f>
        <v>4.0794261613321526E-9</v>
      </c>
      <c r="H69" s="27">
        <v>5.2386048820448401E-2</v>
      </c>
      <c r="I69" s="21">
        <f>((H2-H69)/H2)*-1</f>
        <v>9.6879821199495248E-9</v>
      </c>
      <c r="J69" s="9">
        <v>0.34453591987743398</v>
      </c>
      <c r="K69" s="26">
        <f>((J2-J69)/J2)*-1</f>
        <v>-2.3402148732945015E-8</v>
      </c>
      <c r="L69" s="9">
        <v>518</v>
      </c>
      <c r="M69" s="19">
        <f t="shared" si="6"/>
        <v>0</v>
      </c>
      <c r="N69">
        <v>12.3937780538725</v>
      </c>
      <c r="O69" s="45">
        <f t="shared" si="7"/>
        <v>7.190291450473498E-8</v>
      </c>
      <c r="Q69" s="20"/>
      <c r="U69" s="9"/>
    </row>
    <row r="70" spans="1:21" x14ac:dyDescent="0.25">
      <c r="B70" s="1">
        <v>0.05</v>
      </c>
      <c r="C70" s="5">
        <v>1.05</v>
      </c>
      <c r="D70">
        <v>0.84485667255434704</v>
      </c>
      <c r="E70" s="38">
        <f>(D70-D2)/D2</f>
        <v>2.0485959670625038E-10</v>
      </c>
      <c r="F70" s="40">
        <v>33.451199920761901</v>
      </c>
      <c r="G70" s="46">
        <f>-(F2-F70)/F2</f>
        <v>-3.820831445089252E-9</v>
      </c>
      <c r="H70" s="27">
        <v>5.2386048007687001E-2</v>
      </c>
      <c r="I70" s="21">
        <f>((H2-H70)/H2)*-1</f>
        <v>-5.8268625003900147E-9</v>
      </c>
      <c r="J70">
        <v>0.34453593641667701</v>
      </c>
      <c r="K70" s="26">
        <f>((J2-J70)/J2)*-1</f>
        <v>2.4602258614534603E-8</v>
      </c>
      <c r="L70" s="9">
        <v>518</v>
      </c>
      <c r="M70" s="19">
        <f t="shared" si="6"/>
        <v>0</v>
      </c>
      <c r="N70">
        <v>12.3937764531457</v>
      </c>
      <c r="O70" s="45">
        <f t="shared" si="7"/>
        <v>-5.7252772246046279E-8</v>
      </c>
      <c r="Q70" s="20"/>
      <c r="U70" s="9"/>
    </row>
    <row r="71" spans="1:21" x14ac:dyDescent="0.25">
      <c r="B71" s="1">
        <v>0.1</v>
      </c>
      <c r="C71" s="5">
        <v>1.1000000000000001</v>
      </c>
      <c r="D71">
        <v>0.84485667273490195</v>
      </c>
      <c r="E71" s="38">
        <f>(D71-D2)/D2</f>
        <v>4.1857028902057109E-10</v>
      </c>
      <c r="F71" s="40">
        <v>33.451198774860501</v>
      </c>
      <c r="G71" s="46">
        <f>-(F2-F71)/F2</f>
        <v>-3.8076744499644706E-8</v>
      </c>
      <c r="H71" s="27">
        <v>5.2386035078601602E-2</v>
      </c>
      <c r="I71" s="21">
        <f>((H2-H71)/H2)*-1</f>
        <v>-2.5263084592518402E-7</v>
      </c>
      <c r="J71">
        <v>0.34453594530651999</v>
      </c>
      <c r="K71" s="26">
        <f>((J2-J71)/J2)*-1</f>
        <v>5.0404627110658797E-8</v>
      </c>
      <c r="L71" s="9">
        <v>518</v>
      </c>
      <c r="M71" s="19">
        <f t="shared" si="6"/>
        <v>0</v>
      </c>
      <c r="N71">
        <v>12.393775877569301</v>
      </c>
      <c r="O71" s="45">
        <f t="shared" si="7"/>
        <v>-1.0369352968663425E-7</v>
      </c>
      <c r="Q71" s="20"/>
      <c r="U71" s="9"/>
    </row>
    <row r="72" spans="1:21" x14ac:dyDescent="0.25">
      <c r="B72" s="1">
        <v>0.2</v>
      </c>
      <c r="C72" s="5">
        <v>1.2</v>
      </c>
      <c r="D72">
        <v>0.84485667270659504</v>
      </c>
      <c r="E72" s="38">
        <f>(D72-D2)/D2</f>
        <v>3.8506530137589361E-10</v>
      </c>
      <c r="F72" s="40">
        <v>33.451199374565</v>
      </c>
      <c r="G72" s="46">
        <f>-(F2-F72)/F2</f>
        <v>-2.0149002041303194E-8</v>
      </c>
      <c r="H72" s="27">
        <v>5.2386045510747402E-2</v>
      </c>
      <c r="I72" s="21">
        <f>((H2-H72)/H2)*-1</f>
        <v>-5.3491072341378089E-8</v>
      </c>
      <c r="J72">
        <v>0.34453596432664901</v>
      </c>
      <c r="K72" s="26">
        <f>((J2-J72)/J2)*-1</f>
        <v>1.0560969423103179E-7</v>
      </c>
      <c r="L72" s="9">
        <v>518</v>
      </c>
      <c r="M72" s="19">
        <f t="shared" si="6"/>
        <v>0</v>
      </c>
      <c r="N72">
        <v>12.3937750087062</v>
      </c>
      <c r="O72" s="45">
        <f t="shared" si="7"/>
        <v>-1.737983160782639E-7</v>
      </c>
      <c r="Q72" s="20"/>
      <c r="U72" s="9"/>
    </row>
    <row r="73" spans="1:21" x14ac:dyDescent="0.25">
      <c r="F73" s="40"/>
      <c r="M73" s="19"/>
      <c r="O73" s="19"/>
      <c r="U73" s="9"/>
    </row>
    <row r="74" spans="1:21" x14ac:dyDescent="0.25">
      <c r="F74" s="40"/>
      <c r="M74" s="19"/>
      <c r="O74" s="19"/>
      <c r="U74" s="9"/>
    </row>
    <row r="75" spans="1:21" x14ac:dyDescent="0.25">
      <c r="A75" t="s">
        <v>11</v>
      </c>
      <c r="B75" s="1">
        <v>-0.2</v>
      </c>
      <c r="C75" s="5">
        <f>A77*0.8</f>
        <v>0.8</v>
      </c>
      <c r="D75" s="9">
        <v>0.84397122958792303</v>
      </c>
      <c r="E75" s="26">
        <f>(D75-D2)/D2</f>
        <v>-1.0480390606981292E-3</v>
      </c>
      <c r="F75" s="40">
        <v>33.413004411249297</v>
      </c>
      <c r="G75" s="20">
        <f>-(F2-F75)/F2</f>
        <v>-1.1418316015132199E-3</v>
      </c>
      <c r="H75">
        <v>5.2314969518104701E-2</v>
      </c>
      <c r="I75" s="19">
        <f>((H2-H75)/H2)*-1</f>
        <v>-1.35682681014618E-3</v>
      </c>
      <c r="J75" s="9">
        <v>0.34453592794031501</v>
      </c>
      <c r="K75" s="21">
        <f>((J2-J75)/J2)*-1</f>
        <v>0</v>
      </c>
      <c r="L75" s="9">
        <v>550</v>
      </c>
      <c r="M75" s="19">
        <f t="shared" si="6"/>
        <v>6.1776061776061778E-2</v>
      </c>
      <c r="N75">
        <v>12.380503822235699</v>
      </c>
      <c r="O75" s="19">
        <f t="shared" si="7"/>
        <v>-1.0709681410137988E-3</v>
      </c>
      <c r="Q75" s="35"/>
      <c r="U75" s="9"/>
    </row>
    <row r="76" spans="1:21" x14ac:dyDescent="0.25">
      <c r="A76" t="s">
        <v>26</v>
      </c>
      <c r="B76" s="1">
        <v>-0.1</v>
      </c>
      <c r="C76" s="5">
        <f>A77*0.9</f>
        <v>0.9</v>
      </c>
      <c r="D76" s="9">
        <v>0.84441090673943897</v>
      </c>
      <c r="E76" s="26">
        <f>(D76-D2)/D2</f>
        <v>-5.2762279852115366E-4</v>
      </c>
      <c r="F76" s="40">
        <v>33.432851301726402</v>
      </c>
      <c r="G76" s="20">
        <f>-(F2-F76)/F2</f>
        <v>-5.4852282788818451E-4</v>
      </c>
      <c r="H76">
        <v>5.2351885348810599E-2</v>
      </c>
      <c r="I76" s="19">
        <f>((H2-H76)/H2)*-1</f>
        <v>-6.5213859840365705E-4</v>
      </c>
      <c r="J76" s="9">
        <v>0.34453592794031501</v>
      </c>
      <c r="K76" s="21">
        <f>((J2-J76)/J2)*-1</f>
        <v>0</v>
      </c>
      <c r="L76" s="9">
        <v>534</v>
      </c>
      <c r="M76" s="19">
        <f t="shared" si="6"/>
        <v>3.0888030888030889E-2</v>
      </c>
      <c r="N76">
        <v>12.387399483903501</v>
      </c>
      <c r="O76" s="19">
        <f t="shared" si="7"/>
        <v>-5.1458717843353699E-4</v>
      </c>
      <c r="Q76" s="35"/>
      <c r="U76" s="9"/>
    </row>
    <row r="77" spans="1:21" x14ac:dyDescent="0.25">
      <c r="A77">
        <v>1</v>
      </c>
      <c r="B77" s="1">
        <v>-0.05</v>
      </c>
      <c r="C77" s="5">
        <f>A77*0.95</f>
        <v>0.95</v>
      </c>
      <c r="D77">
        <v>0.84487033965175695</v>
      </c>
      <c r="E77" s="26">
        <f>(D77-D2)/D2</f>
        <v>1.6177028522937224E-5</v>
      </c>
      <c r="F77" s="40">
        <v>33.447077851376001</v>
      </c>
      <c r="G77" s="20">
        <f>-(F2-F77)/F2</f>
        <v>-1.2323017384463468E-4</v>
      </c>
      <c r="H77" s="28">
        <v>5.2378374863590697E-2</v>
      </c>
      <c r="I77" s="19">
        <f>((H2-H77)/H2)*-1</f>
        <v>-1.464788734734558E-4</v>
      </c>
      <c r="J77" s="9">
        <v>0.34453592794031501</v>
      </c>
      <c r="K77" s="21">
        <f>((J2-J77)/J2)*-1</f>
        <v>0</v>
      </c>
      <c r="L77" s="9">
        <v>526</v>
      </c>
      <c r="M77" s="19">
        <f t="shared" si="6"/>
        <v>1.5444015444015444E-2</v>
      </c>
      <c r="N77" s="9">
        <v>12.392344142543701</v>
      </c>
      <c r="O77" s="19">
        <f t="shared" si="7"/>
        <v>-1.1562416858759254E-4</v>
      </c>
      <c r="P77" t="s">
        <v>33</v>
      </c>
      <c r="Q77" s="35"/>
      <c r="S77" s="9"/>
      <c r="U77" s="9"/>
    </row>
    <row r="78" spans="1:21" x14ac:dyDescent="0.25">
      <c r="B78" s="1">
        <v>0.05</v>
      </c>
      <c r="C78" s="5">
        <f>A77*1.05</f>
        <v>1.05</v>
      </c>
      <c r="D78">
        <v>0.84531619754062304</v>
      </c>
      <c r="E78" s="26">
        <f>(D78-D2)/D2</f>
        <v>5.4390901365292794E-4</v>
      </c>
      <c r="F78" s="40">
        <v>33.465662960364703</v>
      </c>
      <c r="G78" s="20">
        <f>-(F2-F78)/F2</f>
        <v>4.3235853333823418E-4</v>
      </c>
      <c r="H78" s="27">
        <v>5.24129726407686E-2</v>
      </c>
      <c r="I78" s="19">
        <f>((H2-H78)/H2)*-1</f>
        <v>5.1395989394853805E-4</v>
      </c>
      <c r="J78" s="9">
        <v>0.34453592794031501</v>
      </c>
      <c r="K78" s="21">
        <f>((J2-J78)/J2)*-1</f>
        <v>0</v>
      </c>
      <c r="L78" s="9">
        <v>511</v>
      </c>
      <c r="M78" s="19">
        <f t="shared" si="6"/>
        <v>-1.3513513513513514E-2</v>
      </c>
      <c r="N78">
        <v>12.398806004306801</v>
      </c>
      <c r="O78" s="19">
        <f t="shared" si="7"/>
        <v>4.0575536553335862E-4</v>
      </c>
      <c r="Q78" s="35"/>
      <c r="U78" s="9"/>
    </row>
    <row r="79" spans="1:21" x14ac:dyDescent="0.25">
      <c r="B79" s="1">
        <v>0.1</v>
      </c>
      <c r="C79" s="5">
        <f>A77*1.1</f>
        <v>1.1000000000000001</v>
      </c>
      <c r="D79">
        <v>0.84530211451872095</v>
      </c>
      <c r="E79" s="26">
        <f>(D79-D2)/D2</f>
        <v>5.2723988815215434E-4</v>
      </c>
      <c r="F79" s="40">
        <v>33.469951404519101</v>
      </c>
      <c r="G79" s="20">
        <f>-(F2-F79)/F2</f>
        <v>5.6055854255077228E-4</v>
      </c>
      <c r="H79" s="27">
        <v>5.2420953984164999E-2</v>
      </c>
      <c r="I79" s="19">
        <f>((H2-H79)/H2)*-1</f>
        <v>6.6631617302348228E-4</v>
      </c>
      <c r="J79" s="9">
        <v>0.34453592794031501</v>
      </c>
      <c r="K79" s="21">
        <f>((J2-J79)/J2)*-1</f>
        <v>0</v>
      </c>
      <c r="L79" s="9">
        <v>502</v>
      </c>
      <c r="M79" s="19">
        <f t="shared" si="6"/>
        <v>-3.0888030888030889E-2</v>
      </c>
      <c r="N79">
        <v>12.40029742694</v>
      </c>
      <c r="O79" s="19">
        <f t="shared" si="7"/>
        <v>5.2609177416953448E-4</v>
      </c>
      <c r="Q79" s="35"/>
      <c r="S79" s="9"/>
      <c r="U79" s="9"/>
    </row>
    <row r="80" spans="1:21" x14ac:dyDescent="0.25">
      <c r="B80" s="1">
        <v>0.2</v>
      </c>
      <c r="C80" s="5">
        <f>A77*1.2</f>
        <v>1.2</v>
      </c>
      <c r="D80">
        <v>0.84574609318622995</v>
      </c>
      <c r="E80" s="26">
        <f>(D80-D2)/D2</f>
        <v>1.0527475653983177E-3</v>
      </c>
      <c r="F80" s="40">
        <v>33.489466199436499</v>
      </c>
      <c r="G80" s="20">
        <f>-(F2-F80)/F2</f>
        <v>1.1439395539662631E-3</v>
      </c>
      <c r="H80" s="27">
        <v>5.2457273313277902E-2</v>
      </c>
      <c r="I80" s="19">
        <f>((H2-H80)/H2)*-1</f>
        <v>1.3596177348428886E-3</v>
      </c>
      <c r="J80" s="9">
        <v>0.34453592794031501</v>
      </c>
      <c r="K80" s="21">
        <f>((J2-J80)/J2)*-1</f>
        <v>0</v>
      </c>
      <c r="L80" s="9">
        <v>482</v>
      </c>
      <c r="M80" s="19">
        <f t="shared" si="6"/>
        <v>-6.9498069498069498E-2</v>
      </c>
      <c r="N80">
        <v>12.407085997982399</v>
      </c>
      <c r="O80" s="19">
        <f t="shared" si="7"/>
        <v>1.0738320597393815E-3</v>
      </c>
      <c r="Q80" s="35"/>
      <c r="S80" s="9"/>
      <c r="U80" s="9"/>
    </row>
    <row r="81" spans="1:21" x14ac:dyDescent="0.25">
      <c r="F81" s="40"/>
      <c r="M81" s="19"/>
      <c r="O81" s="19"/>
      <c r="U81" s="9"/>
    </row>
    <row r="82" spans="1:21" x14ac:dyDescent="0.25">
      <c r="F82" s="40"/>
      <c r="M82" s="19"/>
      <c r="O82" s="19"/>
      <c r="U82" s="9"/>
    </row>
    <row r="83" spans="1:21" x14ac:dyDescent="0.25">
      <c r="A83" t="s">
        <v>12</v>
      </c>
      <c r="B83" s="1">
        <v>-0.2</v>
      </c>
      <c r="C83" s="6">
        <f>A84*0.8</f>
        <v>8.0000000000000016E-2</v>
      </c>
      <c r="D83">
        <v>0.84485664130642502</v>
      </c>
      <c r="E83" s="45">
        <f>(D83-D2)/D2</f>
        <v>-3.6781203305081156E-8</v>
      </c>
      <c r="F83" s="40">
        <v>33.457396779914497</v>
      </c>
      <c r="G83" s="26">
        <f>-(F2-F83)/F2</f>
        <v>1.8524690690319942E-4</v>
      </c>
      <c r="H83" s="28">
        <v>5.2463648086473601E-2</v>
      </c>
      <c r="I83" s="21">
        <f>((H2-H83)/H2)*-1</f>
        <v>1.4813061118248295E-3</v>
      </c>
      <c r="J83" s="9">
        <v>0.34453592794031501</v>
      </c>
      <c r="K83" s="21">
        <f>(($J$2-J83)/$J$2)*-1</f>
        <v>0</v>
      </c>
      <c r="L83" s="9">
        <v>518</v>
      </c>
      <c r="M83" s="19">
        <f t="shared" si="6"/>
        <v>0</v>
      </c>
      <c r="N83">
        <v>12.393768408422201</v>
      </c>
      <c r="O83" s="19">
        <f t="shared" si="7"/>
        <v>-7.0634653868135262E-7</v>
      </c>
      <c r="Q83" s="21"/>
      <c r="S83" s="9"/>
      <c r="U83" s="9"/>
    </row>
    <row r="84" spans="1:21" x14ac:dyDescent="0.25">
      <c r="A84">
        <v>0.1</v>
      </c>
      <c r="B84" s="1">
        <v>-0.1</v>
      </c>
      <c r="C84" s="6">
        <f>A84*0.9</f>
        <v>9.0000000000000011E-2</v>
      </c>
      <c r="D84">
        <v>0.84485665691592404</v>
      </c>
      <c r="E84" s="45">
        <f>(D84-D2)/D2</f>
        <v>-1.8305289535370712E-8</v>
      </c>
      <c r="F84" s="40">
        <v>33.454298390414998</v>
      </c>
      <c r="G84" s="26">
        <f>-(F2-F84)/F2</f>
        <v>9.2622741103471474E-5</v>
      </c>
      <c r="H84" s="28">
        <v>5.2424848031790101E-2</v>
      </c>
      <c r="I84" s="21">
        <f>((H2-H84)/H2)*-1</f>
        <v>7.4064985060574818E-4</v>
      </c>
      <c r="J84" s="9">
        <v>0.34453592794031501</v>
      </c>
      <c r="K84" s="21">
        <f t="shared" ref="K84:K88" si="8">(($J$2-J84)/$J$2)*-1</f>
        <v>0</v>
      </c>
      <c r="L84" s="9">
        <v>518</v>
      </c>
      <c r="M84" s="19">
        <f t="shared" si="6"/>
        <v>0</v>
      </c>
      <c r="N84">
        <v>12.393772776864299</v>
      </c>
      <c r="O84" s="19">
        <f t="shared" si="7"/>
        <v>-3.5387593659064377E-7</v>
      </c>
      <c r="Q84" s="21"/>
      <c r="S84" s="9"/>
      <c r="U84" s="9"/>
    </row>
    <row r="85" spans="1:21" x14ac:dyDescent="0.25">
      <c r="A85" s="1"/>
      <c r="B85" s="1">
        <v>-0.05</v>
      </c>
      <c r="C85" s="6">
        <f>A84*0.95</f>
        <v>9.5000000000000001E-2</v>
      </c>
      <c r="D85">
        <v>0.84485666488551903</v>
      </c>
      <c r="E85" s="45">
        <f>(D85-D2)/D2</f>
        <v>-8.8722161579836762E-9</v>
      </c>
      <c r="F85" s="40">
        <v>33.4527492135689</v>
      </c>
      <c r="G85" s="26">
        <f>-(F2-F85)/F2</f>
        <v>4.631119342063612E-5</v>
      </c>
      <c r="H85" s="28">
        <v>5.2405448131075602E-2</v>
      </c>
      <c r="I85" s="21">
        <f>((H2-H85)/H2)*-1</f>
        <v>3.7032413719037337E-4</v>
      </c>
      <c r="J85" s="9">
        <v>0.34453592794031501</v>
      </c>
      <c r="K85" s="21">
        <f t="shared" si="8"/>
        <v>0</v>
      </c>
      <c r="L85" s="9">
        <v>518</v>
      </c>
      <c r="M85" s="19">
        <f t="shared" si="6"/>
        <v>0</v>
      </c>
      <c r="N85">
        <v>12.393774967626101</v>
      </c>
      <c r="O85" s="19">
        <f t="shared" si="7"/>
        <v>-1.7711289070574701E-7</v>
      </c>
      <c r="Q85" s="21"/>
      <c r="S85" s="9"/>
      <c r="U85" s="9"/>
    </row>
    <row r="86" spans="1:21" x14ac:dyDescent="0.25">
      <c r="B86" s="1">
        <v>0.05</v>
      </c>
      <c r="C86" s="6">
        <f>A84*1.05</f>
        <v>0.10500000000000001</v>
      </c>
      <c r="D86">
        <v>0.84485668043449302</v>
      </c>
      <c r="E86" s="45">
        <f>(D86-D2)/D2</f>
        <v>9.532058206592905E-9</v>
      </c>
      <c r="F86" s="40">
        <v>33.449650894037902</v>
      </c>
      <c r="G86" s="26">
        <f>-(F2-F86)/F2</f>
        <v>-4.6310880720190959E-5</v>
      </c>
      <c r="H86" s="28">
        <v>5.2366648573437397E-2</v>
      </c>
      <c r="I86" s="21">
        <f>((H2-H86)/H2)*-1</f>
        <v>-3.7032263590525101E-4</v>
      </c>
      <c r="J86" s="9">
        <v>0.34453592794031501</v>
      </c>
      <c r="K86" s="21">
        <f t="shared" si="8"/>
        <v>0</v>
      </c>
      <c r="L86" s="9">
        <v>518</v>
      </c>
      <c r="M86" s="19">
        <f t="shared" si="6"/>
        <v>0</v>
      </c>
      <c r="N86">
        <v>12.3937793616779</v>
      </c>
      <c r="O86" s="19">
        <f t="shared" si="7"/>
        <v>1.7742404682816489E-7</v>
      </c>
      <c r="Q86" s="21"/>
      <c r="S86" s="9"/>
      <c r="U86" s="9"/>
    </row>
    <row r="87" spans="1:21" x14ac:dyDescent="0.25">
      <c r="B87" s="1">
        <v>0.1</v>
      </c>
      <c r="C87" s="6">
        <f>A84*1.1</f>
        <v>0.11000000000000001</v>
      </c>
      <c r="D87">
        <v>0.84485668828722205</v>
      </c>
      <c r="E87" s="45">
        <f>(D87-D2)/D2</f>
        <v>1.8826805208426513E-8</v>
      </c>
      <c r="F87" s="40">
        <v>33.448101750578203</v>
      </c>
      <c r="G87" s="26">
        <f>-(F2-F87)/F2</f>
        <v>-9.2621430340195248E-5</v>
      </c>
      <c r="H87" s="28">
        <v>5.2347248912354899E-2</v>
      </c>
      <c r="I87" s="21">
        <f>((H2-H87)/H2)*-1</f>
        <v>-7.4064377497288516E-4</v>
      </c>
      <c r="J87" s="9">
        <v>0.34453592794031501</v>
      </c>
      <c r="K87" s="21">
        <f t="shared" si="8"/>
        <v>0</v>
      </c>
      <c r="L87" s="9">
        <v>518</v>
      </c>
      <c r="M87" s="19">
        <f t="shared" si="6"/>
        <v>0</v>
      </c>
      <c r="N87">
        <v>12.393781564706201</v>
      </c>
      <c r="O87" s="19">
        <f t="shared" si="7"/>
        <v>3.5517682318559333E-7</v>
      </c>
      <c r="Q87" s="21"/>
      <c r="S87" s="9"/>
      <c r="U87" s="9"/>
    </row>
    <row r="88" spans="1:21" x14ac:dyDescent="0.25">
      <c r="B88" s="1">
        <v>0.2</v>
      </c>
      <c r="C88" s="6">
        <f>A84*1.2</f>
        <v>0.12</v>
      </c>
      <c r="D88">
        <v>0.84485670421967496</v>
      </c>
      <c r="E88" s="45">
        <f>(D88-D2)/D2</f>
        <v>3.7684977764051464E-8</v>
      </c>
      <c r="F88" s="40">
        <v>33.445003494751496</v>
      </c>
      <c r="G88" s="26">
        <f>-(F2-F88)/F2</f>
        <v>-1.8524160008621655E-4</v>
      </c>
      <c r="H88" s="28">
        <v>5.2308449815639299E-2</v>
      </c>
      <c r="I88" s="21">
        <f>((H2-H88)/H2)*-1</f>
        <v>-1.4812817494929255E-3</v>
      </c>
      <c r="J88" s="9">
        <v>0.34453592794031501</v>
      </c>
      <c r="K88" s="21">
        <f t="shared" si="8"/>
        <v>0</v>
      </c>
      <c r="L88" s="9">
        <v>518</v>
      </c>
      <c r="M88" s="19">
        <f t="shared" si="6"/>
        <v>0</v>
      </c>
      <c r="N88">
        <v>12.3937859822585</v>
      </c>
      <c r="O88" s="19">
        <f t="shared" si="7"/>
        <v>7.1160991384665639E-7</v>
      </c>
      <c r="Q88" s="21"/>
      <c r="S88" s="9"/>
      <c r="U88" s="9"/>
    </row>
    <row r="89" spans="1:21" x14ac:dyDescent="0.25">
      <c r="F89" s="40"/>
      <c r="M89" s="19"/>
      <c r="O89" s="19"/>
      <c r="U89" s="9"/>
    </row>
    <row r="90" spans="1:21" x14ac:dyDescent="0.25">
      <c r="F90" s="40"/>
      <c r="M90" s="19"/>
      <c r="O90" s="19"/>
      <c r="U90" s="9"/>
    </row>
    <row r="91" spans="1:21" x14ac:dyDescent="0.25">
      <c r="A91" t="s">
        <v>27</v>
      </c>
      <c r="B91" s="1">
        <v>-0.2</v>
      </c>
      <c r="C91" s="5">
        <f>A93*0.8</f>
        <v>1.6</v>
      </c>
      <c r="D91">
        <v>0.84478149927144996</v>
      </c>
      <c r="E91" s="20">
        <f>(D91-D2)/D2</f>
        <v>-8.8977352345697051E-5</v>
      </c>
      <c r="F91" s="40">
        <v>33.4738800575265</v>
      </c>
      <c r="G91" s="21">
        <f>-(F2-F91)/F2</f>
        <v>6.7800284953212914E-4</v>
      </c>
      <c r="H91" s="30">
        <v>4.8607396589015701E-2</v>
      </c>
      <c r="I91" s="19">
        <f>((H2-H91)/H2)*-1</f>
        <v>-7.2130879224663907E-2</v>
      </c>
      <c r="J91" s="9">
        <v>0.335653287731425</v>
      </c>
      <c r="K91" s="21">
        <f>((J2-J91)/J2)*-1</f>
        <v>-2.5781462798355182E-2</v>
      </c>
      <c r="L91" s="9">
        <v>519</v>
      </c>
      <c r="M91" s="20">
        <f t="shared" si="6"/>
        <v>1.9305019305019305E-3</v>
      </c>
      <c r="N91">
        <v>12.401661869279501</v>
      </c>
      <c r="O91" s="19">
        <f t="shared" si="7"/>
        <v>6.3618269492648474E-4</v>
      </c>
      <c r="Q91" s="20"/>
      <c r="S91" s="9"/>
      <c r="U91" s="9"/>
    </row>
    <row r="92" spans="1:21" x14ac:dyDescent="0.25">
      <c r="A92" t="s">
        <v>14</v>
      </c>
      <c r="B92" s="1">
        <v>-0.1</v>
      </c>
      <c r="C92" s="5">
        <f>A93*0.9</f>
        <v>1.8</v>
      </c>
      <c r="D92">
        <v>0.84481971508607101</v>
      </c>
      <c r="E92" s="20">
        <f>(D92-D2)/D2</f>
        <v>-4.3743863790375305E-5</v>
      </c>
      <c r="F92" s="40">
        <v>33.462350360094099</v>
      </c>
      <c r="G92" s="21">
        <f>-(F2-F92)/F2</f>
        <v>3.3333068782614539E-4</v>
      </c>
      <c r="H92" s="30">
        <v>5.0530002765484701E-2</v>
      </c>
      <c r="I92" s="19">
        <f>((H2-H92)/H2)*-1</f>
        <v>-3.543014995827376E-2</v>
      </c>
      <c r="J92" s="9">
        <v>0.34009460783586998</v>
      </c>
      <c r="K92" s="21">
        <f>((J2-J92)/J2)*-1</f>
        <v>-1.2890731399177673E-2</v>
      </c>
      <c r="L92" s="9">
        <v>519</v>
      </c>
      <c r="M92" s="20">
        <f t="shared" si="6"/>
        <v>1.9305019305019305E-3</v>
      </c>
      <c r="N92">
        <v>12.397653081085799</v>
      </c>
      <c r="O92" s="19">
        <f t="shared" si="7"/>
        <v>3.1273100291460504E-4</v>
      </c>
      <c r="Q92" s="20"/>
      <c r="S92" s="9"/>
      <c r="U92" s="9"/>
    </row>
    <row r="93" spans="1:21" x14ac:dyDescent="0.25">
      <c r="A93">
        <v>2</v>
      </c>
      <c r="B93" s="1">
        <v>-0.05</v>
      </c>
      <c r="C93" s="5">
        <f>A93*0.95</f>
        <v>1.9</v>
      </c>
      <c r="D93">
        <v>0.84483892883104506</v>
      </c>
      <c r="E93" s="20">
        <f>(D93-D2)/D2</f>
        <v>-2.1001846591304205E-5</v>
      </c>
      <c r="F93" s="40">
        <v>33.456553612793499</v>
      </c>
      <c r="G93" s="21">
        <f>-(F2-F93)/F2</f>
        <v>1.6004102132141757E-4</v>
      </c>
      <c r="H93" s="30">
        <v>5.1466036450303003E-2</v>
      </c>
      <c r="I93" s="19">
        <f>((H2-H93)/H2)*-1</f>
        <v>-1.7562154280745056E-2</v>
      </c>
      <c r="J93" s="9">
        <v>0.34231526788809202</v>
      </c>
      <c r="K93" s="21">
        <f>((J2-J93)/J2)*-1</f>
        <v>-6.4453656995902059E-3</v>
      </c>
      <c r="L93" s="9">
        <v>519</v>
      </c>
      <c r="M93" s="20">
        <f t="shared" si="6"/>
        <v>1.9305019305019305E-3</v>
      </c>
      <c r="N93">
        <v>12.3956379623746</v>
      </c>
      <c r="O93" s="19">
        <f t="shared" si="7"/>
        <v>1.5013983439981411E-4</v>
      </c>
      <c r="Q93" s="20"/>
      <c r="S93" s="9"/>
      <c r="U93" s="9"/>
    </row>
    <row r="94" spans="1:21" x14ac:dyDescent="0.25">
      <c r="B94" s="1">
        <v>0.05</v>
      </c>
      <c r="C94" s="5">
        <f>A93*1.05</f>
        <v>2.1</v>
      </c>
      <c r="D94">
        <v>0.84487409918925904</v>
      </c>
      <c r="E94" s="20">
        <f>(D94-D2)/D2</f>
        <v>2.0626940117402141E-5</v>
      </c>
      <c r="F94" s="40">
        <v>33.445942144759002</v>
      </c>
      <c r="G94" s="21">
        <f>-(F2-F94)/F2</f>
        <v>-1.571813210486251E-4</v>
      </c>
      <c r="H94" s="30">
        <v>5.3289435325135803E-2</v>
      </c>
      <c r="I94" s="19">
        <f>((H2-H94)/H2)*-1</f>
        <v>1.7244801646538192E-2</v>
      </c>
      <c r="J94" s="9">
        <v>0.346756587992537</v>
      </c>
      <c r="K94" s="21">
        <f>((J2-J94)/J2)*-1</f>
        <v>6.4453656995873054E-3</v>
      </c>
      <c r="L94" s="9">
        <v>518</v>
      </c>
      <c r="M94" s="20">
        <f t="shared" si="6"/>
        <v>0</v>
      </c>
      <c r="N94">
        <v>12.391949824905399</v>
      </c>
      <c r="O94" s="19">
        <f t="shared" si="7"/>
        <v>-1.4743994461166175E-4</v>
      </c>
      <c r="Q94" s="20"/>
      <c r="S94" s="9"/>
      <c r="U94" s="9"/>
    </row>
    <row r="95" spans="1:21" x14ac:dyDescent="0.25">
      <c r="B95" s="1">
        <v>0.1</v>
      </c>
      <c r="C95" s="5">
        <f>A93*1.1</f>
        <v>2.2000000000000002</v>
      </c>
      <c r="D95">
        <v>0.84489124115815395</v>
      </c>
      <c r="E95" s="20">
        <f>(D95-D2)/D2</f>
        <v>4.0916735363489935E-5</v>
      </c>
      <c r="F95" s="40">
        <v>33.440770075662698</v>
      </c>
      <c r="G95" s="21">
        <f>-(F2-F95)/F2</f>
        <v>-3.1179667382501475E-4</v>
      </c>
      <c r="H95" s="30">
        <v>5.4176201176112201E-2</v>
      </c>
      <c r="I95" s="19">
        <f>((H2-H95)/H2)*-1</f>
        <v>3.4172321082232476E-2</v>
      </c>
      <c r="J95" s="9">
        <v>0.34897724804475999</v>
      </c>
      <c r="K95" s="21">
        <f>((J2-J95)/J2)*-1</f>
        <v>1.2890731399177511E-2</v>
      </c>
      <c r="L95" s="9">
        <v>518</v>
      </c>
      <c r="M95" s="20">
        <f t="shared" si="6"/>
        <v>0</v>
      </c>
      <c r="N95">
        <v>12.390152522291199</v>
      </c>
      <c r="O95" s="19">
        <f t="shared" si="7"/>
        <v>-2.9245647916787895E-4</v>
      </c>
      <c r="Q95" s="20"/>
      <c r="S95" s="9"/>
      <c r="U95" s="9"/>
    </row>
    <row r="96" spans="1:21" x14ac:dyDescent="0.25">
      <c r="B96" s="1">
        <v>0.2</v>
      </c>
      <c r="C96" s="5">
        <f>A93*1.2</f>
        <v>2.4</v>
      </c>
      <c r="D96">
        <v>0.84492663762254105</v>
      </c>
      <c r="E96" s="20">
        <f>(D96-D2)/D2</f>
        <v>8.2813148736587318E-5</v>
      </c>
      <c r="F96" s="40">
        <v>33.4300902229066</v>
      </c>
      <c r="G96" s="21">
        <f>-(F2-F96)/F2</f>
        <v>-6.3106332914950091E-4</v>
      </c>
      <c r="H96" s="30">
        <v>5.5898805363294501E-2</v>
      </c>
      <c r="I96" s="19">
        <f>((H2-H96)/H2)*-1</f>
        <v>6.7055201976247453E-2</v>
      </c>
      <c r="J96" s="9">
        <v>0.35341856814920403</v>
      </c>
      <c r="K96" s="21">
        <f>((J2-J96)/J2)*-1</f>
        <v>2.5781462798352282E-2</v>
      </c>
      <c r="L96" s="9">
        <v>517</v>
      </c>
      <c r="M96" s="20">
        <f t="shared" si="6"/>
        <v>-1.9305019305019305E-3</v>
      </c>
      <c r="N96">
        <v>12.3864418431888</v>
      </c>
      <c r="O96" s="19">
        <f t="shared" si="7"/>
        <v>-5.9185504456725729E-4</v>
      </c>
      <c r="Q96" s="20"/>
      <c r="S96" s="9"/>
      <c r="U96" s="9"/>
    </row>
    <row r="97" spans="1:21" x14ac:dyDescent="0.25">
      <c r="F97" s="40"/>
      <c r="M97" s="19"/>
      <c r="O97" s="19"/>
      <c r="U97" s="9"/>
    </row>
    <row r="98" spans="1:21" x14ac:dyDescent="0.25">
      <c r="F98" s="40"/>
      <c r="M98" s="19"/>
      <c r="O98" s="19"/>
      <c r="U98" s="9"/>
    </row>
    <row r="99" spans="1:21" x14ac:dyDescent="0.25">
      <c r="A99" t="s">
        <v>28</v>
      </c>
      <c r="B99" s="1">
        <v>-0.2</v>
      </c>
      <c r="C99" s="5">
        <f>A101*0.8</f>
        <v>1.6</v>
      </c>
      <c r="D99">
        <v>0.84485667252444296</v>
      </c>
      <c r="E99" s="38">
        <f>(D99-D2)/D2</f>
        <v>1.6946415012878844E-10</v>
      </c>
      <c r="F99" s="40">
        <v>33.451200048201599</v>
      </c>
      <c r="G99" s="21">
        <f>-(F2-F99)/F2</f>
        <v>-1.1111682552228098E-11</v>
      </c>
      <c r="H99" s="28">
        <v>5.2386048312238399E-2</v>
      </c>
      <c r="I99" s="38">
        <f>((H2-H99)/H2)*-1</f>
        <v>-1.3265029359527634E-11</v>
      </c>
      <c r="J99" s="9">
        <v>0.337878745822844</v>
      </c>
      <c r="K99" s="20">
        <f>((J2-J99)/J2)*-1</f>
        <v>-1.9322171006282574E-2</v>
      </c>
      <c r="L99" s="9">
        <v>518</v>
      </c>
      <c r="M99" s="19">
        <f t="shared" si="6"/>
        <v>0</v>
      </c>
      <c r="N99">
        <v>12.3937771626808</v>
      </c>
      <c r="O99" s="19">
        <f t="shared" si="7"/>
        <v>-3.4695048528621137E-12</v>
      </c>
      <c r="Q99" s="37"/>
      <c r="S99" s="9"/>
      <c r="U99" s="9"/>
    </row>
    <row r="100" spans="1:21" x14ac:dyDescent="0.25">
      <c r="A100" t="s">
        <v>14</v>
      </c>
      <c r="B100" s="1">
        <v>-0.1</v>
      </c>
      <c r="C100" s="5">
        <f>A101*0.9</f>
        <v>1.8</v>
      </c>
      <c r="D100">
        <v>0.84485667262183906</v>
      </c>
      <c r="E100" s="38">
        <f>(D100-D2)/D2</f>
        <v>2.8474535033232781E-10</v>
      </c>
      <c r="F100" s="40">
        <v>33.451200048286999</v>
      </c>
      <c r="G100" s="21">
        <f>-(F2-F100)/F2</f>
        <v>-8.5587059389227463E-12</v>
      </c>
      <c r="H100" s="28">
        <v>5.2386048312399701E-2</v>
      </c>
      <c r="I100" s="38">
        <f>((H2-H100)/H2)*-1</f>
        <v>-1.0185936110755048E-11</v>
      </c>
      <c r="J100" s="9">
        <v>0.341207336881579</v>
      </c>
      <c r="K100" s="20">
        <f>((J2-J100)/J2)*-1</f>
        <v>-9.6610855031427374E-3</v>
      </c>
      <c r="L100" s="9">
        <v>518</v>
      </c>
      <c r="M100" s="19">
        <f t="shared" si="6"/>
        <v>0</v>
      </c>
      <c r="N100">
        <v>12.3937771626602</v>
      </c>
      <c r="O100" s="19">
        <f t="shared" si="7"/>
        <v>-5.1316624014489653E-12</v>
      </c>
      <c r="Q100" s="37"/>
      <c r="S100" s="9"/>
      <c r="U100" s="9"/>
    </row>
    <row r="101" spans="1:21" x14ac:dyDescent="0.25">
      <c r="A101">
        <v>2</v>
      </c>
      <c r="B101" s="1">
        <v>-0.05</v>
      </c>
      <c r="C101" s="5">
        <f>A101*0.95</f>
        <v>1.9</v>
      </c>
      <c r="D101">
        <v>0.84485667254134</v>
      </c>
      <c r="E101" s="38">
        <f>(D101-D2)/D2</f>
        <v>1.8946403872013665E-10</v>
      </c>
      <c r="F101" s="40">
        <v>33.451200048284399</v>
      </c>
      <c r="G101" s="21">
        <f>-(F2-F101)/F2</f>
        <v>-8.6364486330295582E-12</v>
      </c>
      <c r="H101" s="28">
        <v>5.2386048312394698E-2</v>
      </c>
      <c r="I101" s="38">
        <f>((H2-H101)/H2)*-1</f>
        <v>-1.0281437540350033E-11</v>
      </c>
      <c r="J101" s="9">
        <v>0.34287163241094698</v>
      </c>
      <c r="K101" s="20">
        <f>((J2-J101)/J2)*-1</f>
        <v>-4.8305427515714485E-3</v>
      </c>
      <c r="L101" s="9">
        <v>518</v>
      </c>
      <c r="M101" s="19">
        <f t="shared" si="6"/>
        <v>0</v>
      </c>
      <c r="N101">
        <v>12.3937771626399</v>
      </c>
      <c r="O101" s="19">
        <f t="shared" si="7"/>
        <v>-6.7695977696692419E-12</v>
      </c>
      <c r="Q101" s="37"/>
      <c r="S101" s="9"/>
      <c r="U101" s="9"/>
    </row>
    <row r="102" spans="1:21" x14ac:dyDescent="0.25">
      <c r="B102" s="1">
        <v>0.05</v>
      </c>
      <c r="C102" s="5">
        <f>A101*1.05</f>
        <v>2.1</v>
      </c>
      <c r="D102">
        <v>0.84485667275891296</v>
      </c>
      <c r="E102" s="38">
        <f>(D102-D2)/D2</f>
        <v>4.4699051245385111E-10</v>
      </c>
      <c r="F102" s="40">
        <v>33.451200048109598</v>
      </c>
      <c r="G102" s="21">
        <f>-(F2-F102)/F2</f>
        <v>-1.3861989665055927E-11</v>
      </c>
      <c r="H102" s="28">
        <v>5.23860483120707E-2</v>
      </c>
      <c r="I102" s="38">
        <f>((H2-H102)/H2)*-1</f>
        <v>-1.6466247876104072E-11</v>
      </c>
      <c r="J102" s="9">
        <v>0.34620022346968199</v>
      </c>
      <c r="K102" s="20">
        <f>((J2-J102)/J2)*-1</f>
        <v>4.8305427515683876E-3</v>
      </c>
      <c r="L102" s="9">
        <v>518</v>
      </c>
      <c r="M102" s="19">
        <f t="shared" ref="M102:M103" si="9">(($L$2-L102)/$L$2)*-1</f>
        <v>0</v>
      </c>
      <c r="N102">
        <v>12.3937771625484</v>
      </c>
      <c r="O102" s="19">
        <f t="shared" si="7"/>
        <v>-1.4152346353588251E-11</v>
      </c>
      <c r="Q102" s="37"/>
      <c r="S102" s="9"/>
      <c r="U102" s="9"/>
    </row>
    <row r="103" spans="1:21" x14ac:dyDescent="0.25">
      <c r="B103" s="1">
        <v>0.1</v>
      </c>
      <c r="C103" s="5">
        <f>A101*1.1</f>
        <v>2.2000000000000002</v>
      </c>
      <c r="D103">
        <v>0.84485667248277596</v>
      </c>
      <c r="E103" s="38">
        <f>(D103-D2)/D2</f>
        <v>1.2014572187556884E-10</v>
      </c>
      <c r="F103" s="40">
        <v>33.451200048450701</v>
      </c>
      <c r="G103" s="21">
        <f>-(F2-F103)/F2</f>
        <v>-3.664952033111783E-12</v>
      </c>
      <c r="H103" s="28">
        <v>5.2386048312702403E-2</v>
      </c>
      <c r="I103" s="38">
        <f>((H2-H103)/H2)*-1</f>
        <v>-4.40763602108563E-12</v>
      </c>
      <c r="J103" s="9">
        <v>0.34786451899905002</v>
      </c>
      <c r="K103" s="20">
        <f>((J2-J103)/J2)*-1</f>
        <v>9.6610855031398369E-3</v>
      </c>
      <c r="L103" s="9">
        <v>518</v>
      </c>
      <c r="M103" s="19">
        <f t="shared" si="9"/>
        <v>0</v>
      </c>
      <c r="N103">
        <v>12.393777162654599</v>
      </c>
      <c r="O103" s="19">
        <f t="shared" si="7"/>
        <v>-5.5835708907733034E-12</v>
      </c>
      <c r="Q103" s="37"/>
      <c r="S103" s="9"/>
      <c r="U103" s="9"/>
    </row>
    <row r="104" spans="1:21" x14ac:dyDescent="0.25">
      <c r="B104" s="1"/>
      <c r="C104" s="5"/>
      <c r="E104" s="4"/>
      <c r="F104" s="40"/>
      <c r="G104" s="21"/>
      <c r="H104" s="28"/>
      <c r="I104" s="21"/>
      <c r="J104" s="9"/>
      <c r="K104" s="20"/>
      <c r="L104" s="9"/>
      <c r="M104" s="20"/>
      <c r="S104" s="9"/>
      <c r="U104" s="9"/>
    </row>
    <row r="105" spans="1:21" x14ac:dyDescent="0.25">
      <c r="F105" s="40"/>
      <c r="U105" s="9"/>
    </row>
    <row r="106" spans="1:21" x14ac:dyDescent="0.25">
      <c r="B106" s="1"/>
      <c r="E106" s="19"/>
      <c r="F106" s="40"/>
      <c r="G106" s="19"/>
      <c r="I106" s="19"/>
      <c r="K106" s="19"/>
      <c r="M106" s="33"/>
      <c r="O106" s="19"/>
      <c r="Q106" s="19"/>
      <c r="U106" s="9"/>
    </row>
    <row r="107" spans="1:21" x14ac:dyDescent="0.25">
      <c r="B107" s="1"/>
      <c r="D107" s="42"/>
      <c r="E107" s="19"/>
      <c r="F107" s="40"/>
      <c r="G107" s="19"/>
      <c r="I107" s="19"/>
      <c r="K107" s="19"/>
      <c r="M107" s="33"/>
      <c r="O107" s="19"/>
      <c r="Q107" s="19"/>
      <c r="U107" s="9"/>
    </row>
    <row r="108" spans="1:21" x14ac:dyDescent="0.25">
      <c r="B108" s="1"/>
      <c r="D108" s="42"/>
      <c r="E108" s="19"/>
      <c r="F108" s="40"/>
      <c r="G108" s="19"/>
      <c r="I108" s="19"/>
      <c r="K108" s="19"/>
      <c r="M108" s="33"/>
      <c r="O108" s="19"/>
      <c r="Q108" s="19"/>
      <c r="U108" s="9"/>
    </row>
    <row r="109" spans="1:21" x14ac:dyDescent="0.25">
      <c r="B109" s="1"/>
      <c r="D109" s="42"/>
      <c r="E109" s="19"/>
      <c r="F109" s="40"/>
      <c r="G109" s="19"/>
      <c r="I109" s="19"/>
      <c r="K109" s="19"/>
      <c r="O109" s="19"/>
      <c r="Q109" s="19"/>
      <c r="U109" s="9"/>
    </row>
    <row r="110" spans="1:21" x14ac:dyDescent="0.25">
      <c r="B110" s="1"/>
      <c r="D110" s="42"/>
      <c r="E110" s="19"/>
      <c r="F110" s="40"/>
      <c r="G110" s="19"/>
      <c r="I110" s="19"/>
      <c r="K110" s="19"/>
      <c r="O110" s="19"/>
      <c r="Q110" s="19"/>
      <c r="U110" s="9"/>
    </row>
    <row r="111" spans="1:21" x14ac:dyDescent="0.25">
      <c r="B111" s="1"/>
      <c r="D111" s="42"/>
      <c r="E111" s="19"/>
      <c r="F111" s="40"/>
      <c r="G111" s="19"/>
      <c r="I111" s="19"/>
      <c r="K111" s="19"/>
      <c r="O111" s="19"/>
      <c r="Q111" s="19"/>
      <c r="U111" s="9"/>
    </row>
    <row r="112" spans="1:21" x14ac:dyDescent="0.25">
      <c r="D112" s="42"/>
    </row>
    <row r="113" spans="4:4" x14ac:dyDescent="0.25">
      <c r="D113" s="42"/>
    </row>
    <row r="114" spans="4:4" x14ac:dyDescent="0.25">
      <c r="D114" s="42"/>
    </row>
    <row r="115" spans="4:4" x14ac:dyDescent="0.25">
      <c r="D115" s="42"/>
    </row>
  </sheetData>
  <pageMargins left="0.7" right="0.7" top="0.75" bottom="0.75" header="0.3" footer="0.3"/>
  <pageSetup paperSize="9" orientation="portrait" r:id="rId1"/>
  <ignoredErrors>
    <ignoredError sqref="K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University of Brighton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Bernagozzi</dc:creator>
  <cp:lastModifiedBy>Marco Bernagozzi</cp:lastModifiedBy>
  <dcterms:created xsi:type="dcterms:W3CDTF">2017-01-30T15:17:39Z</dcterms:created>
  <dcterms:modified xsi:type="dcterms:W3CDTF">2017-09-12T15:41:46Z</dcterms:modified>
</cp:coreProperties>
</file>